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tabRatio="433" firstSheet="1" activeTab="4"/>
  </bookViews>
  <sheets>
    <sheet name="收支预算总表" sheetId="1" r:id="rId1"/>
    <sheet name="一般公共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1">'一般公共预算支出表'!$A$1:$M$48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'一般公共预算支出表'!$2:$7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<sst xmlns="http://schemas.openxmlformats.org/spreadsheetml/2006/main" count="272" uniqueCount="243">
  <si>
    <t>表一</t>
  </si>
  <si>
    <t>单位:万元</t>
  </si>
  <si>
    <t>收                  入</t>
  </si>
  <si>
    <t>支                  出</t>
  </si>
  <si>
    <t>项    目</t>
  </si>
  <si>
    <t>本年预算</t>
  </si>
  <si>
    <t>项目（功能分类）</t>
  </si>
  <si>
    <t>项目（经济分类）</t>
  </si>
  <si>
    <t>一、一般预算拨款（补助）</t>
  </si>
  <si>
    <t>一、一般公共服务</t>
  </si>
  <si>
    <t>一、基本支出</t>
  </si>
  <si>
    <t>（一）经费拨款</t>
  </si>
  <si>
    <t>二、公共安全支出</t>
  </si>
  <si>
    <t>　　　工资福利支出</t>
  </si>
  <si>
    <t>（二）纳入预算管理的非税收入拨款</t>
  </si>
  <si>
    <t>三、教育支出</t>
  </si>
  <si>
    <t>　　　一般商品和服务支出</t>
  </si>
  <si>
    <t xml:space="preserve">      行政事业性收费收入</t>
  </si>
  <si>
    <t>四、科学技术支出</t>
  </si>
  <si>
    <t>　　　对个人和家庭的补助</t>
  </si>
  <si>
    <t xml:space="preserve">      罚没收入</t>
  </si>
  <si>
    <t>五、文化体育与传媒支出</t>
  </si>
  <si>
    <t>二、项目支出</t>
  </si>
  <si>
    <t xml:space="preserve">      专项收入</t>
  </si>
  <si>
    <t>六、社会保障和就业支出</t>
  </si>
  <si>
    <t>　　　专项商品和服务支出</t>
  </si>
  <si>
    <t xml:space="preserve">      国有资源（资产）有偿使用收入</t>
  </si>
  <si>
    <t>七、医疗卫生与计划生育支出</t>
  </si>
  <si>
    <t xml:space="preserve">      对企事业单位的补贴</t>
  </si>
  <si>
    <t xml:space="preserve">      其他收入</t>
  </si>
  <si>
    <t>八、节能环保支出</t>
  </si>
  <si>
    <t xml:space="preserve">      债务利息支出</t>
  </si>
  <si>
    <t>九、城乡社区支出</t>
  </si>
  <si>
    <t xml:space="preserve">      债务还本支出</t>
  </si>
  <si>
    <t>二、纳入财政专户管理的非税收入拨款</t>
  </si>
  <si>
    <t>十、农林水支出</t>
  </si>
  <si>
    <t xml:space="preserve">      基本建设支出</t>
  </si>
  <si>
    <t>三、政府性基金拨款</t>
  </si>
  <si>
    <t>十一、交通运输支出</t>
  </si>
  <si>
    <t xml:space="preserve">      其他资本性支出</t>
  </si>
  <si>
    <t>四、事业单位经营收入</t>
  </si>
  <si>
    <t>十二、资源勘探信息等支出</t>
  </si>
  <si>
    <t xml:space="preserve">      其他支出</t>
  </si>
  <si>
    <t>五、上级补助收入</t>
  </si>
  <si>
    <t>十三、商业服务业等支出</t>
  </si>
  <si>
    <t>三、事业单位经营支出</t>
  </si>
  <si>
    <t>六、附属单位上缴收入</t>
  </si>
  <si>
    <t>十四、金融支出</t>
  </si>
  <si>
    <t>四、对附属单位补助支出</t>
  </si>
  <si>
    <t>七、其他收入</t>
  </si>
  <si>
    <t>十五、国土海洋气象等支出</t>
  </si>
  <si>
    <t>五、上缴上级支出</t>
  </si>
  <si>
    <t>八、上年结余</t>
  </si>
  <si>
    <t>十六、住房保障支出</t>
  </si>
  <si>
    <t>十七、粮油物资储备支出</t>
  </si>
  <si>
    <t>十八、其他支出</t>
  </si>
  <si>
    <t>收 入 总 计</t>
  </si>
  <si>
    <t>支  出  总  计</t>
  </si>
  <si>
    <t>表二</t>
  </si>
  <si>
    <t>单位：万元</t>
  </si>
  <si>
    <t>项目类别</t>
  </si>
  <si>
    <t>资金来源</t>
  </si>
  <si>
    <t>合 计</t>
  </si>
  <si>
    <t>一般预算拨款(补助)</t>
  </si>
  <si>
    <t>纳入财政专户管理的非税收入拨款</t>
  </si>
  <si>
    <t>政府性基金   拨款</t>
  </si>
  <si>
    <t>事业单位 经营收入</t>
  </si>
  <si>
    <t>上级补助收入</t>
  </si>
  <si>
    <t>附属单位上缴收入</t>
  </si>
  <si>
    <t>其他收入</t>
  </si>
  <si>
    <t>上年结余</t>
  </si>
  <si>
    <t>小计</t>
  </si>
  <si>
    <t>经费拨款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</si>
  <si>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</si>
  <si>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</si>
  <si>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</si>
  <si>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</si>
  <si>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</si>
  <si>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</si>
  <si>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</si>
  <si>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</si>
  <si>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</si>
  <si>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</si>
  <si>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</si>
  <si>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 xml:space="preserve">     1、办公费</t>
  </si>
  <si>
    <t xml:space="preserve">     2、印刷费</t>
  </si>
  <si>
    <t xml:space="preserve">     3、水费</t>
  </si>
  <si>
    <t xml:space="preserve">     4、电费</t>
  </si>
  <si>
    <t xml:space="preserve">     5、邮电费</t>
  </si>
  <si>
    <t xml:space="preserve">     6、物业管理费</t>
  </si>
  <si>
    <t xml:space="preserve">     7、差旅费</t>
  </si>
  <si>
    <t xml:space="preserve">     8、维修（护）费</t>
  </si>
  <si>
    <t xml:space="preserve">     9、会议费</t>
  </si>
  <si>
    <t xml:space="preserve">     10、培训费</t>
  </si>
  <si>
    <t xml:space="preserve">     11、公务接待费</t>
  </si>
  <si>
    <t xml:space="preserve">     12、工会经费</t>
  </si>
  <si>
    <t xml:space="preserve">     13、公务用车运行维护费</t>
  </si>
  <si>
    <t xml:space="preserve">     14、其他交通费用</t>
  </si>
  <si>
    <t xml:space="preserve">     15、其他费用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</si>
  <si>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</si>
  <si>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</si>
  <si>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</si>
  <si>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</si>
  <si>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</si>
  <si>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</si>
  <si>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</si>
  <si>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</si>
  <si>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</si>
  <si>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</si>
  <si>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</si>
  <si>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</si>
  <si>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功能科目</t>
  </si>
  <si>
    <t>总计</t>
  </si>
  <si>
    <t>基本支出</t>
  </si>
  <si>
    <t>项目支出</t>
  </si>
  <si>
    <t>事业单位经营服务支出</t>
  </si>
  <si>
    <t>功能科目编码</t>
  </si>
  <si>
    <t>科目名称</t>
  </si>
  <si>
    <t>合计</t>
  </si>
  <si>
    <t>工资福利支出</t>
  </si>
  <si>
    <t>一般商品和服务支出</t>
  </si>
  <si>
    <t>对个人和家庭的补助</t>
  </si>
  <si>
    <t>其他   支出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</si>
  <si>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</si>
  <si>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</si>
  <si>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</si>
  <si>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</si>
  <si>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</si>
  <si>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</si>
  <si>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</si>
  <si>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类</t>
  </si>
  <si>
    <t>款</t>
  </si>
  <si>
    <t>项</t>
  </si>
  <si>
    <t>***</t>
  </si>
  <si>
    <t>**</t>
  </si>
  <si>
    <t>*****</t>
  </si>
  <si>
    <t>05</t>
  </si>
  <si>
    <t>机关事业单位基本养老保险缴费支出</t>
  </si>
  <si>
    <t>210</t>
  </si>
  <si>
    <t>12</t>
  </si>
  <si>
    <t>01</t>
  </si>
  <si>
    <t>财政对城镇职工基本医疗保险基金的补助</t>
  </si>
  <si>
    <t>208</t>
  </si>
  <si>
    <t>27</t>
  </si>
  <si>
    <t>02</t>
  </si>
  <si>
    <t>财政对工伤保险基金的补助</t>
  </si>
  <si>
    <t>03</t>
  </si>
  <si>
    <t>财政对生育保险基金的补助</t>
  </si>
  <si>
    <t>221</t>
  </si>
  <si>
    <t>住房公积金</t>
  </si>
  <si>
    <t>08</t>
  </si>
  <si>
    <t>在乡复员、退伍军人生活补助</t>
  </si>
  <si>
    <t>09</t>
  </si>
  <si>
    <t>退役士兵安置</t>
  </si>
  <si>
    <t>10</t>
  </si>
  <si>
    <t>04</t>
  </si>
  <si>
    <t>殡葬</t>
  </si>
  <si>
    <t>19</t>
  </si>
  <si>
    <t>城乡最低生活保障金支出</t>
  </si>
  <si>
    <t>25</t>
  </si>
  <si>
    <t>其他农村生活救助</t>
  </si>
  <si>
    <t>99</t>
  </si>
  <si>
    <t>其他社会保障和就业支出</t>
  </si>
  <si>
    <t>表四</t>
  </si>
  <si>
    <t>收    入</t>
  </si>
  <si>
    <t>预算数</t>
  </si>
  <si>
    <t>支出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</si>
  <si>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</si>
  <si>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</si>
  <si>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</si>
  <si>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</si>
  <si>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</si>
  <si>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</si>
  <si>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</si>
  <si>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</si>
  <si>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</si>
  <si>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</si>
  <si>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</si>
  <si>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</si>
  <si>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</si>
  <si>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</si>
  <si>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</si>
  <si>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</si>
  <si>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</si>
  <si>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</si>
  <si>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</si>
  <si>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</si>
  <si>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</si>
  <si>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</si>
  <si>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</si>
  <si>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</si>
  <si>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</si>
  <si>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</si>
  <si>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</si>
  <si>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</si>
  <si>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</si>
  <si>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</si>
  <si>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</si>
  <si>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</si>
  <si>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</si>
  <si>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</si>
  <si>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</si>
  <si>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</si>
  <si>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</si>
  <si>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</si>
  <si>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</si>
  <si>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</si>
  <si>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</si>
  <si>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</si>
  <si>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</si>
  <si>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</si>
  <si>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</si>
  <si>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</si>
  <si>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</si>
  <si>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</si>
  <si>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</si>
  <si>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</si>
  <si>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</si>
  <si>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</si>
  <si>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</si>
  <si>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</si>
  <si>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</si>
  <si>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</si>
  <si>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</si>
  <si>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</si>
  <si>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</si>
  <si>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</si>
  <si>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</si>
  <si>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公务车平台租车费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</si>
  <si>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</si>
  <si>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</si>
  <si>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</si>
  <si>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</si>
  <si>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君山区民政局2017年收支预算总表</t>
  </si>
  <si>
    <t>君山区民政局2017年一般公共预算支出表</t>
  </si>
  <si>
    <t>君山区民政局2017年一般预算拨款（补助）支出预算表</t>
  </si>
  <si>
    <t>君山区民政局2017年政府性基金收支预算表</t>
  </si>
  <si>
    <t>君山区民政局2017年“三公”经费预算情况表</t>
  </si>
  <si>
    <t>02</t>
  </si>
  <si>
    <t>01</t>
  </si>
  <si>
    <t>行政运行</t>
  </si>
  <si>
    <t xml:space="preserve">                          单位:万元</t>
  </si>
  <si>
    <t>（三）上级财政追加拨款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</si>
</sst>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2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0"/>
    </font>
    <font>
      <sz val="11"/>
      <color indexed="8"/>
      <name val="黑体"/>
      <family val="0"/>
    </font>
    <font>
      <sz val="11"/>
      <color indexed="10"/>
      <name val="宋体"/>
      <family val="0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2"/>
      <name val="仿宋_GB2312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8"/>
      <name val="宋体"/>
      <family val="0"/>
    </font>
    <font>
      <sz val="10"/>
      <name val="黑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21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25" fillId="0" borderId="3" applyNumberFormat="0" applyFill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9" fillId="4" borderId="4" applyNumberFormat="0" applyAlignment="0" applyProtection="0"/>
    <xf numFmtId="0" fontId="37" fillId="13" borderId="5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24" fillId="0" borderId="0">
      <alignment/>
      <protection/>
    </xf>
    <xf numFmtId="0" fontId="2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0" fillId="9" borderId="0" applyNumberFormat="0" applyBorder="0" applyAlignment="0" applyProtection="0"/>
    <xf numFmtId="0" fontId="20" fillId="4" borderId="7" applyNumberFormat="0" applyAlignment="0" applyProtection="0"/>
    <xf numFmtId="0" fontId="31" fillId="7" borderId="4" applyNumberFormat="0" applyAlignment="0" applyProtection="0"/>
    <xf numFmtId="0" fontId="35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10" fillId="0" borderId="0" xfId="0" applyFont="1" applyAlignment="1">
      <alignment horizontal="justify" wrapText="1"/>
    </xf>
    <xf numFmtId="0" fontId="1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" fillId="0" borderId="11" xfId="0" applyFont="1" applyBorder="1" applyAlignment="1">
      <alignment vertical="center"/>
    </xf>
    <xf numFmtId="0" fontId="11" fillId="0" borderId="11" xfId="0" applyFont="1" applyBorder="1" applyAlignment="1">
      <alignment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7" fillId="0" borderId="9" xfId="0" applyFont="1" applyBorder="1" applyAlignment="1">
      <alignment wrapText="1"/>
    </xf>
    <xf numFmtId="0" fontId="16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8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49" fontId="38" fillId="0" borderId="9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left" vertical="center" wrapText="1"/>
    </xf>
    <xf numFmtId="184" fontId="38" fillId="4" borderId="9" xfId="0" applyNumberFormat="1" applyFont="1" applyFill="1" applyBorder="1" applyAlignment="1">
      <alignment horizontal="left" vertical="center"/>
    </xf>
    <xf numFmtId="184" fontId="38" fillId="0" borderId="9" xfId="0" applyNumberFormat="1" applyFont="1" applyBorder="1" applyAlignment="1">
      <alignment horizontal="center" vertical="center" wrapText="1"/>
    </xf>
    <xf numFmtId="0" fontId="39" fillId="0" borderId="9" xfId="0" applyFont="1" applyBorder="1" applyAlignment="1">
      <alignment horizontal="left" vertical="center" wrapText="1"/>
    </xf>
    <xf numFmtId="0" fontId="40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vertical="center" wrapText="1"/>
    </xf>
    <xf numFmtId="0" fontId="13" fillId="0" borderId="0" xfId="0" applyFont="1" applyAlignment="1">
      <alignment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8" fillId="0" borderId="9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justify" wrapText="1"/>
    </xf>
    <xf numFmtId="0" fontId="8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">
      <selection activeCell="A15" sqref="A15"/>
    </sheetView>
  </sheetViews>
  <sheetFormatPr defaultColWidth="9.33203125" defaultRowHeight="11.25"/>
  <cols>
    <col min="1" max="1" width="38.33203125" style="0" customWidth="1"/>
    <col min="2" max="2" width="15.66015625" style="0" customWidth="1"/>
    <col min="3" max="3" width="34.33203125" style="0" customWidth="1"/>
    <col min="4" max="4" width="15.16015625" style="0" customWidth="1"/>
    <col min="5" max="5" width="31.66015625" style="0" customWidth="1"/>
    <col min="6" max="6" width="16.5" style="0" customWidth="1"/>
  </cols>
  <sheetData>
    <row r="1" ht="15.75" customHeight="1">
      <c r="A1" s="1" t="s">
        <v>0</v>
      </c>
    </row>
    <row r="2" spans="1:6" ht="24" customHeight="1">
      <c r="A2" s="62" t="s">
        <v>233</v>
      </c>
      <c r="B2" s="62"/>
      <c r="C2" s="62"/>
      <c r="D2" s="62"/>
      <c r="E2" s="62"/>
      <c r="F2" s="62"/>
    </row>
    <row r="3" spans="1:6" ht="15" customHeight="1">
      <c r="A3" s="38"/>
      <c r="B3" s="39"/>
      <c r="C3" s="39"/>
      <c r="D3" s="39"/>
      <c r="E3" s="63" t="s">
        <v>241</v>
      </c>
      <c r="F3" s="63"/>
    </row>
    <row r="4" spans="1:6" ht="21" customHeight="1">
      <c r="A4" s="64" t="s">
        <v>2</v>
      </c>
      <c r="B4" s="64"/>
      <c r="C4" s="65" t="s">
        <v>3</v>
      </c>
      <c r="D4" s="66"/>
      <c r="E4" s="66"/>
      <c r="F4" s="67"/>
    </row>
    <row r="5" spans="1:6" ht="21" customHeight="1">
      <c r="A5" s="3" t="s">
        <v>4</v>
      </c>
      <c r="B5" s="3" t="s">
        <v>5</v>
      </c>
      <c r="C5" s="3" t="s">
        <v>6</v>
      </c>
      <c r="D5" s="3" t="s">
        <v>5</v>
      </c>
      <c r="E5" s="3" t="s">
        <v>7</v>
      </c>
      <c r="F5" s="3" t="s">
        <v>5</v>
      </c>
    </row>
    <row r="6" spans="1:6" ht="21" customHeight="1">
      <c r="A6" s="40" t="s">
        <v>8</v>
      </c>
      <c r="B6" s="3">
        <f>B7</f>
        <v>1064.18</v>
      </c>
      <c r="C6" s="40" t="s">
        <v>9</v>
      </c>
      <c r="D6" s="3"/>
      <c r="E6" s="4" t="s">
        <v>10</v>
      </c>
      <c r="F6" s="3">
        <f>F7+F8+F9</f>
        <v>389.66</v>
      </c>
    </row>
    <row r="7" spans="1:6" ht="21" customHeight="1">
      <c r="A7" s="4" t="s">
        <v>11</v>
      </c>
      <c r="B7" s="3">
        <v>1064.18</v>
      </c>
      <c r="C7" s="40" t="s">
        <v>12</v>
      </c>
      <c r="D7" s="3"/>
      <c r="E7" s="4" t="s">
        <v>13</v>
      </c>
      <c r="F7" s="3">
        <f>'一般公共预算支出表'!D9</f>
        <v>237.18</v>
      </c>
    </row>
    <row r="8" spans="1:6" ht="21" customHeight="1">
      <c r="A8" s="4" t="s">
        <v>14</v>
      </c>
      <c r="B8" s="44"/>
      <c r="C8" s="4" t="s">
        <v>15</v>
      </c>
      <c r="D8" s="44"/>
      <c r="E8" s="4" t="s">
        <v>16</v>
      </c>
      <c r="F8" s="3">
        <f>'一般公共预算支出表'!D17</f>
        <v>117</v>
      </c>
    </row>
    <row r="9" spans="1:6" ht="21" customHeight="1">
      <c r="A9" s="4" t="s">
        <v>17</v>
      </c>
      <c r="B9" s="3"/>
      <c r="C9" s="40" t="s">
        <v>18</v>
      </c>
      <c r="D9" s="3"/>
      <c r="E9" s="4" t="s">
        <v>19</v>
      </c>
      <c r="F9" s="3">
        <v>35.48</v>
      </c>
    </row>
    <row r="10" spans="1:6" ht="21" customHeight="1">
      <c r="A10" s="4" t="s">
        <v>20</v>
      </c>
      <c r="B10" s="3"/>
      <c r="C10" s="40" t="s">
        <v>21</v>
      </c>
      <c r="D10" s="3"/>
      <c r="E10" s="4" t="s">
        <v>22</v>
      </c>
      <c r="F10" s="3"/>
    </row>
    <row r="11" spans="1:6" ht="21" customHeight="1">
      <c r="A11" s="41" t="s">
        <v>23</v>
      </c>
      <c r="B11" s="3"/>
      <c r="C11" s="40" t="s">
        <v>24</v>
      </c>
      <c r="D11" s="3">
        <v>1023.01</v>
      </c>
      <c r="E11" s="4" t="s">
        <v>25</v>
      </c>
      <c r="F11" s="3">
        <f>'一般公共预算支出表'!D38</f>
        <v>674.52</v>
      </c>
    </row>
    <row r="12" spans="1:6" ht="21" customHeight="1">
      <c r="A12" s="41" t="s">
        <v>26</v>
      </c>
      <c r="B12" s="3"/>
      <c r="C12" s="40" t="s">
        <v>27</v>
      </c>
      <c r="D12" s="3">
        <f>'一般预算拨款支出预算表'!G18</f>
        <v>19.69</v>
      </c>
      <c r="E12" s="4" t="s">
        <v>28</v>
      </c>
      <c r="F12" s="3"/>
    </row>
    <row r="13" spans="1:6" ht="21" customHeight="1">
      <c r="A13" s="4" t="s">
        <v>29</v>
      </c>
      <c r="B13" s="3"/>
      <c r="C13" s="40" t="s">
        <v>30</v>
      </c>
      <c r="D13" s="3"/>
      <c r="E13" s="4" t="s">
        <v>31</v>
      </c>
      <c r="F13" s="3"/>
    </row>
    <row r="14" spans="1:6" ht="21" customHeight="1">
      <c r="A14" s="42" t="s">
        <v>242</v>
      </c>
      <c r="B14" s="3"/>
      <c r="C14" s="40" t="s">
        <v>32</v>
      </c>
      <c r="D14" s="3"/>
      <c r="E14" s="4" t="s">
        <v>33</v>
      </c>
      <c r="F14" s="3"/>
    </row>
    <row r="15" spans="1:6" ht="21" customHeight="1">
      <c r="A15" s="42" t="s">
        <v>34</v>
      </c>
      <c r="B15" s="3"/>
      <c r="C15" s="40" t="s">
        <v>35</v>
      </c>
      <c r="D15" s="3"/>
      <c r="E15" s="4" t="s">
        <v>36</v>
      </c>
      <c r="F15" s="3"/>
    </row>
    <row r="16" spans="1:6" ht="21" customHeight="1">
      <c r="A16" s="41" t="s">
        <v>37</v>
      </c>
      <c r="B16" s="3"/>
      <c r="C16" s="40" t="s">
        <v>38</v>
      </c>
      <c r="D16" s="3"/>
      <c r="E16" s="4" t="s">
        <v>39</v>
      </c>
      <c r="F16" s="3"/>
    </row>
    <row r="17" spans="1:6" ht="21" customHeight="1">
      <c r="A17" s="42" t="s">
        <v>40</v>
      </c>
      <c r="B17" s="3"/>
      <c r="C17" s="40" t="s">
        <v>41</v>
      </c>
      <c r="D17" s="3"/>
      <c r="E17" s="4" t="s">
        <v>42</v>
      </c>
      <c r="F17" s="3"/>
    </row>
    <row r="18" spans="1:6" ht="21" customHeight="1">
      <c r="A18" s="42" t="s">
        <v>43</v>
      </c>
      <c r="B18" s="3"/>
      <c r="C18" s="40" t="s">
        <v>44</v>
      </c>
      <c r="D18" s="3"/>
      <c r="E18" s="4" t="s">
        <v>45</v>
      </c>
      <c r="F18" s="3"/>
    </row>
    <row r="19" spans="1:6" ht="21" customHeight="1">
      <c r="A19" s="42" t="s">
        <v>46</v>
      </c>
      <c r="B19" s="3"/>
      <c r="C19" s="40" t="s">
        <v>47</v>
      </c>
      <c r="D19" s="3"/>
      <c r="E19" s="4" t="s">
        <v>48</v>
      </c>
      <c r="F19" s="3"/>
    </row>
    <row r="20" spans="1:6" ht="21" customHeight="1">
      <c r="A20" s="42" t="s">
        <v>49</v>
      </c>
      <c r="B20" s="3"/>
      <c r="C20" s="40" t="s">
        <v>50</v>
      </c>
      <c r="D20" s="3"/>
      <c r="E20" s="4" t="s">
        <v>51</v>
      </c>
      <c r="F20" s="3"/>
    </row>
    <row r="21" spans="1:6" ht="21" customHeight="1">
      <c r="A21" s="4" t="s">
        <v>52</v>
      </c>
      <c r="B21" s="3"/>
      <c r="C21" s="40" t="s">
        <v>53</v>
      </c>
      <c r="D21" s="3">
        <f>'一般预算拨款支出预算表'!I19</f>
        <v>21.48</v>
      </c>
      <c r="E21" s="3"/>
      <c r="F21" s="3"/>
    </row>
    <row r="22" spans="1:6" ht="21" customHeight="1">
      <c r="A22" s="43"/>
      <c r="B22" s="45"/>
      <c r="C22" s="40" t="s">
        <v>54</v>
      </c>
      <c r="D22" s="45"/>
      <c r="E22" s="43"/>
      <c r="F22" s="45"/>
    </row>
    <row r="23" spans="1:6" ht="21" customHeight="1">
      <c r="A23" s="81"/>
      <c r="B23" s="82"/>
      <c r="C23" s="40" t="s">
        <v>55</v>
      </c>
      <c r="D23" s="82"/>
      <c r="E23" s="83"/>
      <c r="F23" s="82"/>
    </row>
    <row r="24" spans="1:18" ht="21" customHeight="1">
      <c r="A24" s="3" t="s">
        <v>56</v>
      </c>
      <c r="B24" s="3">
        <f>B7</f>
        <v>1064.18</v>
      </c>
      <c r="C24" s="3" t="s">
        <v>57</v>
      </c>
      <c r="D24" s="3">
        <f>SUM(D6:D23)</f>
        <v>1064.18</v>
      </c>
      <c r="E24" s="3" t="s">
        <v>57</v>
      </c>
      <c r="F24" s="3">
        <f>F7+F8+F9+F11</f>
        <v>1064.18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6" ht="30" customHeight="1">
      <c r="B25" s="46"/>
      <c r="D25" s="46"/>
      <c r="F25" s="46"/>
    </row>
    <row r="26" spans="2:4" ht="30" customHeight="1">
      <c r="B26" s="46"/>
      <c r="D26" s="46"/>
    </row>
    <row r="27" spans="2:4" ht="30" customHeight="1">
      <c r="B27" s="46"/>
      <c r="D27" s="46"/>
    </row>
    <row r="28" spans="2:4" ht="30" customHeight="1">
      <c r="B28" s="46"/>
      <c r="D28" s="46"/>
    </row>
    <row r="29" spans="2:4" ht="30" customHeight="1">
      <c r="B29" s="46"/>
      <c r="D29" s="46"/>
    </row>
    <row r="30" spans="2:4" ht="30" customHeight="1">
      <c r="B30" s="46"/>
      <c r="D30" s="46"/>
    </row>
    <row r="31" ht="30" customHeight="1">
      <c r="D31" s="46"/>
    </row>
    <row r="32" ht="30" customHeight="1">
      <c r="D32" s="46"/>
    </row>
    <row r="33" ht="30" customHeight="1">
      <c r="D33" s="46"/>
    </row>
    <row r="34" ht="30" customHeight="1">
      <c r="D34" s="46"/>
    </row>
    <row r="35" ht="30" customHeight="1">
      <c r="D35" s="46"/>
    </row>
    <row r="36" ht="30" customHeight="1"/>
    <row r="37" ht="30" customHeight="1"/>
  </sheetData>
  <sheetProtection/>
  <mergeCells count="4">
    <mergeCell ref="A2:F2"/>
    <mergeCell ref="E3:F3"/>
    <mergeCell ref="A4:B4"/>
    <mergeCell ref="C4:F4"/>
  </mergeCells>
  <printOptions/>
  <pageMargins left="1.1" right="0.75" top="0.6" bottom="0.57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showGridLines="0" showZeros="0" workbookViewId="0" topLeftCell="A1">
      <pane xSplit="1" ySplit="7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9" sqref="P9"/>
    </sheetView>
  </sheetViews>
  <sheetFormatPr defaultColWidth="9.33203125" defaultRowHeight="11.25"/>
  <cols>
    <col min="1" max="1" width="34.66015625" style="23" customWidth="1"/>
    <col min="2" max="2" width="11.83203125" style="23" customWidth="1"/>
    <col min="3" max="3" width="11.16015625" style="23" customWidth="1"/>
    <col min="4" max="4" width="11.66015625" style="23" customWidth="1"/>
    <col min="5" max="5" width="11.83203125" style="23" customWidth="1"/>
    <col min="6" max="6" width="9.83203125" style="23" customWidth="1"/>
    <col min="7" max="7" width="10.5" style="23" customWidth="1"/>
    <col min="8" max="8" width="9" style="23" customWidth="1"/>
    <col min="9" max="9" width="9.5" style="23" customWidth="1"/>
    <col min="10" max="11" width="10.33203125" style="23" customWidth="1"/>
    <col min="12" max="12" width="10" style="23" customWidth="1"/>
    <col min="13" max="13" width="11" style="23" customWidth="1"/>
    <col min="14" max="16384" width="9.33203125" style="23" customWidth="1"/>
  </cols>
  <sheetData>
    <row r="1" ht="20.25" customHeight="1">
      <c r="A1" s="24" t="s">
        <v>58</v>
      </c>
    </row>
    <row r="2" spans="1:13" ht="23.25" customHeight="1">
      <c r="A2" s="62" t="s">
        <v>234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3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36" t="s">
        <v>59</v>
      </c>
      <c r="M3" s="25"/>
    </row>
    <row r="4" spans="1:13" ht="2.25" customHeight="1" hidden="1">
      <c r="A4" s="26"/>
      <c r="B4" s="27"/>
      <c r="C4" s="27"/>
      <c r="D4" s="27"/>
      <c r="E4" s="27"/>
      <c r="F4" s="27"/>
      <c r="G4" s="27"/>
      <c r="H4" s="27"/>
      <c r="I4" s="27"/>
      <c r="J4" s="27"/>
      <c r="K4" s="27"/>
      <c r="L4" s="37"/>
      <c r="M4" s="27"/>
    </row>
    <row r="5" spans="1:13" s="22" customFormat="1" ht="18" customHeight="1">
      <c r="A5" s="70" t="s">
        <v>60</v>
      </c>
      <c r="B5" s="70" t="s">
        <v>61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s="22" customFormat="1" ht="22.5" customHeight="1">
      <c r="A6" s="70"/>
      <c r="B6" s="71" t="s">
        <v>62</v>
      </c>
      <c r="C6" s="70" t="s">
        <v>63</v>
      </c>
      <c r="D6" s="70"/>
      <c r="E6" s="70"/>
      <c r="F6" s="70"/>
      <c r="G6" s="68" t="s">
        <v>64</v>
      </c>
      <c r="H6" s="68" t="s">
        <v>65</v>
      </c>
      <c r="I6" s="68" t="s">
        <v>66</v>
      </c>
      <c r="J6" s="68" t="s">
        <v>67</v>
      </c>
      <c r="K6" s="68" t="s">
        <v>68</v>
      </c>
      <c r="L6" s="68" t="s">
        <v>69</v>
      </c>
      <c r="M6" s="68" t="s">
        <v>70</v>
      </c>
    </row>
    <row r="7" spans="1:13" s="22" customFormat="1" ht="39" customHeight="1">
      <c r="A7" s="70"/>
      <c r="B7" s="69"/>
      <c r="C7" s="29" t="s">
        <v>71</v>
      </c>
      <c r="D7" s="29" t="s">
        <v>72</v>
      </c>
      <c r="E7" s="29" t="s">
        <v>73</v>
      </c>
      <c r="F7" s="28" t="s">
        <v>74</v>
      </c>
      <c r="G7" s="69"/>
      <c r="H7" s="69"/>
      <c r="I7" s="69"/>
      <c r="J7" s="69"/>
      <c r="K7" s="69"/>
      <c r="L7" s="69"/>
      <c r="M7" s="69"/>
    </row>
    <row r="8" spans="1:13" s="22" customFormat="1" ht="18" customHeight="1">
      <c r="A8" s="30" t="s">
        <v>10</v>
      </c>
      <c r="B8" s="31">
        <f aca="true" t="shared" si="0" ref="B8:M8">B9+B17+B33</f>
        <v>389.66</v>
      </c>
      <c r="C8" s="31">
        <f t="shared" si="0"/>
        <v>389.66</v>
      </c>
      <c r="D8" s="31">
        <f t="shared" si="0"/>
        <v>389.66</v>
      </c>
      <c r="E8" s="31">
        <f t="shared" si="0"/>
        <v>0</v>
      </c>
      <c r="F8" s="31">
        <f t="shared" si="0"/>
        <v>0</v>
      </c>
      <c r="G8" s="31">
        <f t="shared" si="0"/>
        <v>0</v>
      </c>
      <c r="H8" s="31">
        <f t="shared" si="0"/>
        <v>0</v>
      </c>
      <c r="I8" s="31">
        <f t="shared" si="0"/>
        <v>0</v>
      </c>
      <c r="J8" s="31">
        <f t="shared" si="0"/>
        <v>0</v>
      </c>
      <c r="K8" s="31">
        <f t="shared" si="0"/>
        <v>0</v>
      </c>
      <c r="L8" s="31">
        <f t="shared" si="0"/>
        <v>0</v>
      </c>
      <c r="M8" s="31">
        <f t="shared" si="0"/>
        <v>0</v>
      </c>
    </row>
    <row r="9" spans="1:13" s="22" customFormat="1" ht="18" customHeight="1">
      <c r="A9" s="32" t="s">
        <v>75</v>
      </c>
      <c r="B9" s="31">
        <f>SUM(B10:B12)</f>
        <v>237.18</v>
      </c>
      <c r="C9" s="31">
        <f aca="true" t="shared" si="1" ref="C9:M9">SUM(C10:C12)</f>
        <v>237.18</v>
      </c>
      <c r="D9" s="31">
        <f t="shared" si="1"/>
        <v>237.18</v>
      </c>
      <c r="E9" s="31">
        <f t="shared" si="1"/>
        <v>0</v>
      </c>
      <c r="F9" s="31">
        <f t="shared" si="1"/>
        <v>0</v>
      </c>
      <c r="G9" s="31">
        <f t="shared" si="1"/>
        <v>0</v>
      </c>
      <c r="H9" s="31">
        <f t="shared" si="1"/>
        <v>0</v>
      </c>
      <c r="I9" s="31">
        <f t="shared" si="1"/>
        <v>0</v>
      </c>
      <c r="J9" s="31">
        <f t="shared" si="1"/>
        <v>0</v>
      </c>
      <c r="K9" s="31">
        <f t="shared" si="1"/>
        <v>0</v>
      </c>
      <c r="L9" s="31">
        <f t="shared" si="1"/>
        <v>0</v>
      </c>
      <c r="M9" s="31">
        <f t="shared" si="1"/>
        <v>0</v>
      </c>
    </row>
    <row r="10" spans="1:13" s="22" customFormat="1" ht="18" customHeight="1">
      <c r="A10" s="32" t="s">
        <v>76</v>
      </c>
      <c r="B10" s="31">
        <f>C10+G10+H10+I10+J10+K10+L10+M10</f>
        <v>115.29</v>
      </c>
      <c r="C10" s="31">
        <f>SUM(D10:F10)</f>
        <v>115.29</v>
      </c>
      <c r="D10" s="33">
        <v>115.29</v>
      </c>
      <c r="E10" s="33"/>
      <c r="F10" s="33"/>
      <c r="G10" s="33"/>
      <c r="H10" s="33"/>
      <c r="I10" s="33"/>
      <c r="J10" s="33"/>
      <c r="K10" s="33"/>
      <c r="L10" s="33"/>
      <c r="M10" s="33"/>
    </row>
    <row r="11" spans="1:13" s="22" customFormat="1" ht="18" customHeight="1">
      <c r="A11" s="32" t="s">
        <v>77</v>
      </c>
      <c r="B11" s="31">
        <f>C11+G11+H11+I11+J11+K11+L11+M11</f>
        <v>63.709999999999994</v>
      </c>
      <c r="C11" s="31">
        <f>SUM(D11:F11)</f>
        <v>63.709999999999994</v>
      </c>
      <c r="D11" s="33">
        <f>179-D10</f>
        <v>63.709999999999994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s="22" customFormat="1" ht="18" customHeight="1">
      <c r="A12" s="32" t="s">
        <v>78</v>
      </c>
      <c r="B12" s="31">
        <f>C12+G12+H12+I12+J12+K12+L12+M12</f>
        <v>58.17999999999999</v>
      </c>
      <c r="C12" s="31">
        <f>SUM(D12:F12)</f>
        <v>58.17999999999999</v>
      </c>
      <c r="D12" s="31">
        <f>SUM(D13:D16)</f>
        <v>58.17999999999999</v>
      </c>
      <c r="E12" s="31">
        <f aca="true" t="shared" si="2" ref="E12:M12">SUM(E13:E16)</f>
        <v>0</v>
      </c>
      <c r="F12" s="31">
        <f t="shared" si="2"/>
        <v>0</v>
      </c>
      <c r="G12" s="31">
        <f t="shared" si="2"/>
        <v>0</v>
      </c>
      <c r="H12" s="31">
        <f t="shared" si="2"/>
        <v>0</v>
      </c>
      <c r="I12" s="31">
        <f t="shared" si="2"/>
        <v>0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</v>
      </c>
    </row>
    <row r="13" spans="1:13" s="22" customFormat="1" ht="18" customHeight="1">
      <c r="A13" s="32" t="s">
        <v>79</v>
      </c>
      <c r="B13" s="31">
        <v>35.8</v>
      </c>
      <c r="C13" s="31">
        <v>35.8</v>
      </c>
      <c r="D13" s="33">
        <f>ROUND((D10+D11)*0.2,2)</f>
        <v>35.8</v>
      </c>
      <c r="E13" s="33"/>
      <c r="F13" s="33"/>
      <c r="G13" s="33"/>
      <c r="H13" s="33"/>
      <c r="I13" s="33"/>
      <c r="J13" s="33"/>
      <c r="K13" s="33"/>
      <c r="L13" s="33"/>
      <c r="M13" s="33"/>
    </row>
    <row r="14" spans="1:13" s="22" customFormat="1" ht="18" customHeight="1">
      <c r="A14" s="32" t="s">
        <v>80</v>
      </c>
      <c r="B14" s="31">
        <v>19.69</v>
      </c>
      <c r="C14" s="31">
        <v>19.69</v>
      </c>
      <c r="D14" s="33">
        <f>ROUND((D10+D11)*0.11,2)</f>
        <v>19.69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13" s="22" customFormat="1" ht="18" customHeight="1">
      <c r="A15" s="32" t="s">
        <v>81</v>
      </c>
      <c r="B15" s="31">
        <v>0.9</v>
      </c>
      <c r="C15" s="31">
        <v>0.9</v>
      </c>
      <c r="D15" s="33">
        <f>ROUND((D10+D11)*0.005,2)</f>
        <v>0.9</v>
      </c>
      <c r="E15" s="33"/>
      <c r="F15" s="33"/>
      <c r="G15" s="33"/>
      <c r="H15" s="33"/>
      <c r="I15" s="33"/>
      <c r="J15" s="33"/>
      <c r="K15" s="33"/>
      <c r="L15" s="33"/>
      <c r="M15" s="33"/>
    </row>
    <row r="16" spans="1:13" s="22" customFormat="1" ht="18" customHeight="1">
      <c r="A16" s="32" t="s">
        <v>82</v>
      </c>
      <c r="B16" s="31">
        <v>1.79</v>
      </c>
      <c r="C16" s="31">
        <v>1.79</v>
      </c>
      <c r="D16" s="33">
        <f>ROUND((D10+D11)*0.01,2)</f>
        <v>1.79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1:13" s="22" customFormat="1" ht="18" customHeight="1">
      <c r="A17" s="34" t="s">
        <v>83</v>
      </c>
      <c r="B17" s="31">
        <f>C17</f>
        <v>117</v>
      </c>
      <c r="C17" s="31">
        <f>SUM(D17:F17)</f>
        <v>117</v>
      </c>
      <c r="D17" s="31">
        <f>SUM(D18:D32)</f>
        <v>117</v>
      </c>
      <c r="E17" s="31"/>
      <c r="F17" s="31"/>
      <c r="G17" s="31"/>
      <c r="H17" s="31"/>
      <c r="I17" s="31"/>
      <c r="J17" s="31"/>
      <c r="K17" s="31"/>
      <c r="L17" s="31"/>
      <c r="M17" s="31"/>
    </row>
    <row r="18" spans="1:13" s="22" customFormat="1" ht="18" customHeight="1">
      <c r="A18" s="34" t="s">
        <v>84</v>
      </c>
      <c r="B18" s="31">
        <f aca="true" t="shared" si="3" ref="B18:B32">C18</f>
        <v>16</v>
      </c>
      <c r="C18" s="31">
        <f aca="true" t="shared" si="4" ref="C18:C32">SUM(D18:F18)</f>
        <v>16</v>
      </c>
      <c r="D18" s="31">
        <v>16</v>
      </c>
      <c r="E18" s="31"/>
      <c r="F18" s="31"/>
      <c r="G18" s="31"/>
      <c r="H18" s="31"/>
      <c r="I18" s="31"/>
      <c r="J18" s="31"/>
      <c r="K18" s="31"/>
      <c r="L18" s="31"/>
      <c r="M18" s="31"/>
    </row>
    <row r="19" spans="1:13" s="22" customFormat="1" ht="18" customHeight="1">
      <c r="A19" s="34" t="s">
        <v>85</v>
      </c>
      <c r="B19" s="31">
        <f t="shared" si="3"/>
        <v>6</v>
      </c>
      <c r="C19" s="31">
        <f t="shared" si="4"/>
        <v>6</v>
      </c>
      <c r="D19" s="31">
        <v>6</v>
      </c>
      <c r="E19" s="31"/>
      <c r="F19" s="31"/>
      <c r="G19" s="31"/>
      <c r="H19" s="31"/>
      <c r="I19" s="31"/>
      <c r="J19" s="31"/>
      <c r="K19" s="31"/>
      <c r="L19" s="31"/>
      <c r="M19" s="31"/>
    </row>
    <row r="20" spans="1:13" s="22" customFormat="1" ht="18" customHeight="1">
      <c r="A20" s="34" t="s">
        <v>86</v>
      </c>
      <c r="B20" s="31">
        <f t="shared" si="3"/>
        <v>5</v>
      </c>
      <c r="C20" s="31">
        <f t="shared" si="4"/>
        <v>5</v>
      </c>
      <c r="D20" s="31">
        <v>5</v>
      </c>
      <c r="E20" s="31"/>
      <c r="F20" s="31"/>
      <c r="G20" s="31"/>
      <c r="H20" s="31"/>
      <c r="I20" s="31"/>
      <c r="J20" s="31"/>
      <c r="K20" s="31"/>
      <c r="L20" s="31"/>
      <c r="M20" s="31"/>
    </row>
    <row r="21" spans="1:13" s="22" customFormat="1" ht="18" customHeight="1">
      <c r="A21" s="34" t="s">
        <v>87</v>
      </c>
      <c r="B21" s="31">
        <f t="shared" si="3"/>
        <v>7</v>
      </c>
      <c r="C21" s="31">
        <f t="shared" si="4"/>
        <v>7</v>
      </c>
      <c r="D21" s="31">
        <v>7</v>
      </c>
      <c r="E21" s="31"/>
      <c r="F21" s="31"/>
      <c r="G21" s="31"/>
      <c r="H21" s="31"/>
      <c r="I21" s="31"/>
      <c r="J21" s="31"/>
      <c r="K21" s="31"/>
      <c r="L21" s="31"/>
      <c r="M21" s="31"/>
    </row>
    <row r="22" spans="1:13" s="22" customFormat="1" ht="18" customHeight="1">
      <c r="A22" s="34" t="s">
        <v>88</v>
      </c>
      <c r="B22" s="31">
        <f t="shared" si="3"/>
        <v>5</v>
      </c>
      <c r="C22" s="31">
        <f t="shared" si="4"/>
        <v>5</v>
      </c>
      <c r="D22" s="31">
        <v>5</v>
      </c>
      <c r="E22" s="31"/>
      <c r="F22" s="31"/>
      <c r="G22" s="31"/>
      <c r="H22" s="31"/>
      <c r="I22" s="31"/>
      <c r="J22" s="31"/>
      <c r="K22" s="31"/>
      <c r="L22" s="31"/>
      <c r="M22" s="31"/>
    </row>
    <row r="23" spans="1:13" s="22" customFormat="1" ht="18" customHeight="1">
      <c r="A23" s="34" t="s">
        <v>89</v>
      </c>
      <c r="B23" s="31">
        <f t="shared" si="3"/>
        <v>0</v>
      </c>
      <c r="C23" s="31">
        <f t="shared" si="4"/>
        <v>0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1:13" s="22" customFormat="1" ht="18" customHeight="1">
      <c r="A24" s="34" t="s">
        <v>90</v>
      </c>
      <c r="B24" s="31">
        <f t="shared" si="3"/>
        <v>3</v>
      </c>
      <c r="C24" s="31">
        <f t="shared" si="4"/>
        <v>3</v>
      </c>
      <c r="D24" s="31">
        <v>3</v>
      </c>
      <c r="E24" s="31"/>
      <c r="F24" s="31"/>
      <c r="G24" s="31"/>
      <c r="H24" s="31"/>
      <c r="I24" s="31"/>
      <c r="J24" s="31"/>
      <c r="K24" s="31"/>
      <c r="L24" s="31"/>
      <c r="M24" s="31"/>
    </row>
    <row r="25" spans="1:13" s="22" customFormat="1" ht="18" customHeight="1">
      <c r="A25" s="34" t="s">
        <v>91</v>
      </c>
      <c r="B25" s="31">
        <f t="shared" si="3"/>
        <v>15</v>
      </c>
      <c r="C25" s="31">
        <f t="shared" si="4"/>
        <v>15</v>
      </c>
      <c r="D25" s="31">
        <v>15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1:13" s="22" customFormat="1" ht="18" customHeight="1">
      <c r="A26" s="34" t="s">
        <v>92</v>
      </c>
      <c r="B26" s="31">
        <f t="shared" si="3"/>
        <v>5</v>
      </c>
      <c r="C26" s="31">
        <f t="shared" si="4"/>
        <v>5</v>
      </c>
      <c r="D26" s="31">
        <v>5</v>
      </c>
      <c r="E26" s="31"/>
      <c r="F26" s="31"/>
      <c r="G26" s="31"/>
      <c r="H26" s="31"/>
      <c r="I26" s="31"/>
      <c r="J26" s="31"/>
      <c r="K26" s="31"/>
      <c r="L26" s="31"/>
      <c r="M26" s="31"/>
    </row>
    <row r="27" spans="1:13" s="22" customFormat="1" ht="18" customHeight="1">
      <c r="A27" s="34" t="s">
        <v>93</v>
      </c>
      <c r="B27" s="31">
        <f t="shared" si="3"/>
        <v>3</v>
      </c>
      <c r="C27" s="31">
        <f t="shared" si="4"/>
        <v>3</v>
      </c>
      <c r="D27" s="31">
        <v>3</v>
      </c>
      <c r="E27" s="31"/>
      <c r="F27" s="31"/>
      <c r="G27" s="31"/>
      <c r="H27" s="31"/>
      <c r="I27" s="31"/>
      <c r="J27" s="31"/>
      <c r="K27" s="31"/>
      <c r="L27" s="31"/>
      <c r="M27" s="31"/>
    </row>
    <row r="28" spans="1:13" s="22" customFormat="1" ht="18" customHeight="1">
      <c r="A28" s="34" t="s">
        <v>94</v>
      </c>
      <c r="B28" s="31">
        <f t="shared" si="3"/>
        <v>20</v>
      </c>
      <c r="C28" s="31">
        <f t="shared" si="4"/>
        <v>20</v>
      </c>
      <c r="D28" s="31">
        <v>20</v>
      </c>
      <c r="E28" s="31"/>
      <c r="F28" s="31"/>
      <c r="G28" s="31"/>
      <c r="H28" s="31"/>
      <c r="I28" s="31"/>
      <c r="J28" s="31"/>
      <c r="K28" s="31"/>
      <c r="L28" s="31"/>
      <c r="M28" s="31"/>
    </row>
    <row r="29" spans="1:13" s="22" customFormat="1" ht="18" customHeight="1">
      <c r="A29" s="34" t="s">
        <v>95</v>
      </c>
      <c r="B29" s="31">
        <f t="shared" si="3"/>
        <v>10</v>
      </c>
      <c r="C29" s="31">
        <f t="shared" si="4"/>
        <v>10</v>
      </c>
      <c r="D29" s="31">
        <v>10</v>
      </c>
      <c r="E29" s="31"/>
      <c r="F29" s="31"/>
      <c r="G29" s="31"/>
      <c r="H29" s="31"/>
      <c r="I29" s="31"/>
      <c r="J29" s="31"/>
      <c r="K29" s="31"/>
      <c r="L29" s="31"/>
      <c r="M29" s="31"/>
    </row>
    <row r="30" spans="1:13" s="22" customFormat="1" ht="18" customHeight="1">
      <c r="A30" s="34" t="s">
        <v>96</v>
      </c>
      <c r="B30" s="31">
        <f t="shared" si="3"/>
        <v>10</v>
      </c>
      <c r="C30" s="31">
        <f t="shared" si="4"/>
        <v>10</v>
      </c>
      <c r="D30" s="31">
        <v>10</v>
      </c>
      <c r="E30" s="31"/>
      <c r="F30" s="31"/>
      <c r="G30" s="31"/>
      <c r="H30" s="31"/>
      <c r="I30" s="31"/>
      <c r="J30" s="31"/>
      <c r="K30" s="31"/>
      <c r="L30" s="31"/>
      <c r="M30" s="31"/>
    </row>
    <row r="31" spans="1:13" s="22" customFormat="1" ht="18" customHeight="1">
      <c r="A31" s="34" t="s">
        <v>97</v>
      </c>
      <c r="B31" s="31">
        <f t="shared" si="3"/>
        <v>0</v>
      </c>
      <c r="C31" s="31">
        <f t="shared" si="4"/>
        <v>0</v>
      </c>
      <c r="D31" s="31"/>
      <c r="E31" s="31"/>
      <c r="F31" s="31"/>
      <c r="G31" s="31"/>
      <c r="H31" s="31"/>
      <c r="I31" s="31"/>
      <c r="J31" s="31"/>
      <c r="K31" s="31"/>
      <c r="L31" s="31"/>
      <c r="M31" s="31"/>
    </row>
    <row r="32" spans="1:13" s="22" customFormat="1" ht="18" customHeight="1">
      <c r="A32" s="34" t="s">
        <v>98</v>
      </c>
      <c r="B32" s="31">
        <f t="shared" si="3"/>
        <v>12</v>
      </c>
      <c r="C32" s="31">
        <f t="shared" si="4"/>
        <v>12</v>
      </c>
      <c r="D32" s="31">
        <v>12</v>
      </c>
      <c r="E32" s="31"/>
      <c r="F32" s="31"/>
      <c r="G32" s="31"/>
      <c r="H32" s="31"/>
      <c r="I32" s="31"/>
      <c r="J32" s="31"/>
      <c r="K32" s="31"/>
      <c r="L32" s="31"/>
      <c r="M32" s="31"/>
    </row>
    <row r="33" spans="1:13" s="22" customFormat="1" ht="18" customHeight="1">
      <c r="A33" s="32" t="s">
        <v>99</v>
      </c>
      <c r="B33" s="31">
        <f>SUM(B34:B36)</f>
        <v>35.480000000000004</v>
      </c>
      <c r="C33" s="31">
        <f aca="true" t="shared" si="5" ref="C33:M33">SUM(C34:C36)</f>
        <v>35.480000000000004</v>
      </c>
      <c r="D33" s="31">
        <f t="shared" si="5"/>
        <v>35.480000000000004</v>
      </c>
      <c r="E33" s="31">
        <f t="shared" si="5"/>
        <v>0</v>
      </c>
      <c r="F33" s="31">
        <f t="shared" si="5"/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0</v>
      </c>
      <c r="L33" s="31">
        <f t="shared" si="5"/>
        <v>0</v>
      </c>
      <c r="M33" s="31">
        <f t="shared" si="5"/>
        <v>0</v>
      </c>
    </row>
    <row r="34" spans="1:13" s="22" customFormat="1" ht="18" customHeight="1">
      <c r="A34" s="34" t="s">
        <v>100</v>
      </c>
      <c r="B34" s="31">
        <f>C34+G34+H34+I34+J34+K34+L34+M34</f>
        <v>0</v>
      </c>
      <c r="C34" s="31">
        <f>SUM(D34:F34)</f>
        <v>0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</row>
    <row r="35" spans="1:13" s="22" customFormat="1" ht="18" customHeight="1">
      <c r="A35" s="34" t="s">
        <v>101</v>
      </c>
      <c r="B35" s="31">
        <f>C35+G35+H35+I35+J35+K35+L35+M35</f>
        <v>21.48</v>
      </c>
      <c r="C35" s="31">
        <f>SUM(D35:F35)</f>
        <v>21.48</v>
      </c>
      <c r="D35" s="33">
        <f>ROUND(179*0.12,2)</f>
        <v>21.48</v>
      </c>
      <c r="E35" s="33"/>
      <c r="F35" s="33"/>
      <c r="G35" s="33"/>
      <c r="H35" s="33"/>
      <c r="I35" s="33"/>
      <c r="J35" s="33"/>
      <c r="K35" s="33"/>
      <c r="L35" s="33"/>
      <c r="M35" s="33"/>
    </row>
    <row r="36" spans="1:13" s="22" customFormat="1" ht="18" customHeight="1">
      <c r="A36" s="34" t="s">
        <v>102</v>
      </c>
      <c r="B36" s="31">
        <f>C36+G36+H36+I36+J36+K36+L36+M36</f>
        <v>14</v>
      </c>
      <c r="C36" s="31">
        <f>SUM(D36:F36)</f>
        <v>14</v>
      </c>
      <c r="D36" s="33">
        <v>14</v>
      </c>
      <c r="E36" s="33"/>
      <c r="F36" s="33"/>
      <c r="G36" s="33"/>
      <c r="H36" s="33"/>
      <c r="I36" s="33"/>
      <c r="J36" s="33"/>
      <c r="K36" s="33"/>
      <c r="L36" s="33"/>
      <c r="M36" s="33"/>
    </row>
    <row r="37" spans="1:13" s="22" customFormat="1" ht="18" customHeight="1">
      <c r="A37" s="34" t="s">
        <v>22</v>
      </c>
      <c r="B37" s="31">
        <f>SUM(B38:B43)</f>
        <v>674.52</v>
      </c>
      <c r="C37" s="31">
        <f aca="true" t="shared" si="6" ref="C37:M37">SUM(C38:C43)</f>
        <v>674.52</v>
      </c>
      <c r="D37" s="31">
        <f t="shared" si="6"/>
        <v>674.52</v>
      </c>
      <c r="E37" s="31">
        <f t="shared" si="6"/>
        <v>0</v>
      </c>
      <c r="F37" s="31">
        <f t="shared" si="6"/>
        <v>0</v>
      </c>
      <c r="G37" s="31">
        <f t="shared" si="6"/>
        <v>0</v>
      </c>
      <c r="H37" s="31">
        <f t="shared" si="6"/>
        <v>0</v>
      </c>
      <c r="I37" s="31">
        <f t="shared" si="6"/>
        <v>0</v>
      </c>
      <c r="J37" s="31">
        <f t="shared" si="6"/>
        <v>0</v>
      </c>
      <c r="K37" s="31">
        <f t="shared" si="6"/>
        <v>0</v>
      </c>
      <c r="L37" s="31">
        <f t="shared" si="6"/>
        <v>0</v>
      </c>
      <c r="M37" s="31">
        <f t="shared" si="6"/>
        <v>0</v>
      </c>
    </row>
    <row r="38" spans="1:13" s="22" customFormat="1" ht="18" customHeight="1">
      <c r="A38" s="34" t="s">
        <v>103</v>
      </c>
      <c r="B38" s="31">
        <f aca="true" t="shared" si="7" ref="B38:B43">C38+G38+H38+I38+J38+K38+L38+M38</f>
        <v>674.52</v>
      </c>
      <c r="C38" s="31">
        <f aca="true" t="shared" si="8" ref="C38:C43">SUM(D38:F38)</f>
        <v>674.52</v>
      </c>
      <c r="D38" s="33">
        <v>674.52</v>
      </c>
      <c r="E38" s="33"/>
      <c r="F38" s="33"/>
      <c r="G38" s="33"/>
      <c r="H38" s="33"/>
      <c r="I38" s="33"/>
      <c r="J38" s="33"/>
      <c r="K38" s="33"/>
      <c r="L38" s="33"/>
      <c r="M38" s="33"/>
    </row>
    <row r="39" spans="1:13" s="22" customFormat="1" ht="18" customHeight="1">
      <c r="A39" s="34" t="s">
        <v>104</v>
      </c>
      <c r="B39" s="31">
        <f t="shared" si="7"/>
        <v>0</v>
      </c>
      <c r="C39" s="31">
        <f t="shared" si="8"/>
        <v>0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</row>
    <row r="40" spans="1:13" s="22" customFormat="1" ht="18" customHeight="1">
      <c r="A40" s="34" t="s">
        <v>105</v>
      </c>
      <c r="B40" s="31">
        <f t="shared" si="7"/>
        <v>0</v>
      </c>
      <c r="C40" s="31">
        <f t="shared" si="8"/>
        <v>0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</row>
    <row r="41" spans="1:13" s="22" customFormat="1" ht="18" customHeight="1">
      <c r="A41" s="34" t="s">
        <v>106</v>
      </c>
      <c r="B41" s="31">
        <f t="shared" si="7"/>
        <v>0</v>
      </c>
      <c r="C41" s="31">
        <f t="shared" si="8"/>
        <v>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</row>
    <row r="42" spans="1:13" s="22" customFormat="1" ht="18" customHeight="1">
      <c r="A42" s="34" t="s">
        <v>107</v>
      </c>
      <c r="B42" s="31">
        <f t="shared" si="7"/>
        <v>0</v>
      </c>
      <c r="C42" s="31">
        <f t="shared" si="8"/>
        <v>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</row>
    <row r="43" spans="1:13" s="22" customFormat="1" ht="18" customHeight="1">
      <c r="A43" s="34" t="s">
        <v>108</v>
      </c>
      <c r="B43" s="31">
        <f t="shared" si="7"/>
        <v>0</v>
      </c>
      <c r="C43" s="31">
        <f t="shared" si="8"/>
        <v>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22" customFormat="1" ht="18" customHeight="1">
      <c r="A44" s="35" t="s">
        <v>109</v>
      </c>
      <c r="B44" s="31">
        <f aca="true" t="shared" si="9" ref="B44:M44">B8+B37</f>
        <v>1064.18</v>
      </c>
      <c r="C44" s="31">
        <f t="shared" si="9"/>
        <v>1064.18</v>
      </c>
      <c r="D44" s="31">
        <f t="shared" si="9"/>
        <v>1064.18</v>
      </c>
      <c r="E44" s="31">
        <f t="shared" si="9"/>
        <v>0</v>
      </c>
      <c r="F44" s="31">
        <f t="shared" si="9"/>
        <v>0</v>
      </c>
      <c r="G44" s="31">
        <f t="shared" si="9"/>
        <v>0</v>
      </c>
      <c r="H44" s="31">
        <f t="shared" si="9"/>
        <v>0</v>
      </c>
      <c r="I44" s="31">
        <f t="shared" si="9"/>
        <v>0</v>
      </c>
      <c r="J44" s="31">
        <f t="shared" si="9"/>
        <v>0</v>
      </c>
      <c r="K44" s="31">
        <f t="shared" si="9"/>
        <v>0</v>
      </c>
      <c r="L44" s="31">
        <f t="shared" si="9"/>
        <v>0</v>
      </c>
      <c r="M44" s="31">
        <f t="shared" si="9"/>
        <v>0</v>
      </c>
    </row>
    <row r="45" ht="21.75" customHeight="1"/>
    <row r="46" ht="21.75" customHeight="1"/>
    <row r="47" ht="21.75" customHeight="1"/>
  </sheetData>
  <sheetProtection/>
  <mergeCells count="12">
    <mergeCell ref="A2:M2"/>
    <mergeCell ref="B5:M5"/>
    <mergeCell ref="C6:F6"/>
    <mergeCell ref="A5:A7"/>
    <mergeCell ref="B6:B7"/>
    <mergeCell ref="G6:G7"/>
    <mergeCell ref="H6:H7"/>
    <mergeCell ref="I6:I7"/>
    <mergeCell ref="J6:J7"/>
    <mergeCell ref="K6:K7"/>
    <mergeCell ref="L6:L7"/>
    <mergeCell ref="M6:M7"/>
  </mergeCells>
  <printOptions horizontalCentered="1"/>
  <pageMargins left="0.5118110236220472" right="0.5511811023622047" top="0.5905511811023623" bottom="0.5905511811023623" header="0" footer="0"/>
  <pageSetup horizontalDpi="600" verticalDpi="600" orientation="landscape" paperSize="9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J17" sqref="J17"/>
    </sheetView>
  </sheetViews>
  <sheetFormatPr defaultColWidth="9.33203125" defaultRowHeight="11.25"/>
  <cols>
    <col min="1" max="1" width="5.33203125" style="0" customWidth="1"/>
    <col min="2" max="3" width="4.66015625" style="0" customWidth="1"/>
    <col min="4" max="4" width="32" style="0" customWidth="1"/>
    <col min="5" max="5" width="10" style="0" customWidth="1"/>
    <col min="6" max="6" width="7.5" style="0" customWidth="1"/>
    <col min="7" max="7" width="8.16015625" style="0" customWidth="1"/>
    <col min="8" max="8" width="7" style="0" customWidth="1"/>
    <col min="9" max="9" width="7.5" style="0" customWidth="1"/>
    <col min="10" max="10" width="6.5" style="0" customWidth="1"/>
    <col min="11" max="11" width="9.16015625" style="0" customWidth="1"/>
    <col min="12" max="12" width="8.33203125" style="0" customWidth="1"/>
    <col min="13" max="13" width="6.83203125" style="0" customWidth="1"/>
    <col min="14" max="14" width="5.5" style="0" customWidth="1"/>
    <col min="15" max="15" width="6.83203125" style="0" customWidth="1"/>
    <col min="16" max="16" width="6.5" style="0" customWidth="1"/>
    <col min="17" max="17" width="7.66015625" style="0" customWidth="1"/>
    <col min="18" max="18" width="6.83203125" style="0" customWidth="1"/>
    <col min="19" max="19" width="6.5" style="0" customWidth="1"/>
    <col min="20" max="21" width="7.66015625" style="0" customWidth="1"/>
  </cols>
  <sheetData>
    <row r="1" spans="1:20" ht="20.25">
      <c r="A1" s="14" t="s">
        <v>110</v>
      </c>
      <c r="B1" s="14"/>
      <c r="C1" s="14"/>
      <c r="D1" s="77"/>
      <c r="E1" s="77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22.5" customHeight="1">
      <c r="A2" s="62" t="s">
        <v>235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9.5" customHeight="1">
      <c r="A3" s="16"/>
      <c r="B3" s="16"/>
      <c r="C3" s="16"/>
      <c r="D3" s="17"/>
      <c r="E3" s="17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20" t="s">
        <v>1</v>
      </c>
      <c r="R3" s="19"/>
      <c r="S3" s="21"/>
      <c r="T3" s="21"/>
    </row>
    <row r="4" spans="1:20" ht="19.5" customHeight="1">
      <c r="A4" s="74" t="s">
        <v>111</v>
      </c>
      <c r="B4" s="74"/>
      <c r="C4" s="74"/>
      <c r="D4" s="74"/>
      <c r="E4" s="74" t="s">
        <v>112</v>
      </c>
      <c r="F4" s="74" t="s">
        <v>113</v>
      </c>
      <c r="G4" s="74"/>
      <c r="H4" s="74"/>
      <c r="I4" s="74"/>
      <c r="J4" s="74"/>
      <c r="K4" s="74" t="s">
        <v>114</v>
      </c>
      <c r="L4" s="74"/>
      <c r="M4" s="74"/>
      <c r="N4" s="74"/>
      <c r="O4" s="74"/>
      <c r="P4" s="74"/>
      <c r="Q4" s="74"/>
      <c r="R4" s="74"/>
      <c r="S4" s="74"/>
      <c r="T4" s="74" t="s">
        <v>115</v>
      </c>
    </row>
    <row r="5" spans="1:20" ht="19.5" customHeight="1">
      <c r="A5" s="74" t="s">
        <v>116</v>
      </c>
      <c r="B5" s="74"/>
      <c r="C5" s="74"/>
      <c r="D5" s="74" t="s">
        <v>117</v>
      </c>
      <c r="E5" s="74"/>
      <c r="F5" s="74" t="s">
        <v>118</v>
      </c>
      <c r="G5" s="74" t="s">
        <v>119</v>
      </c>
      <c r="H5" s="74" t="s">
        <v>120</v>
      </c>
      <c r="I5" s="74" t="s">
        <v>121</v>
      </c>
      <c r="J5" s="75" t="s">
        <v>122</v>
      </c>
      <c r="K5" s="74" t="s">
        <v>118</v>
      </c>
      <c r="L5" s="74" t="s">
        <v>123</v>
      </c>
      <c r="M5" s="74" t="s">
        <v>124</v>
      </c>
      <c r="N5" s="74" t="s">
        <v>125</v>
      </c>
      <c r="O5" s="74" t="s">
        <v>126</v>
      </c>
      <c r="P5" s="74" t="s">
        <v>127</v>
      </c>
      <c r="Q5" s="74" t="s">
        <v>128</v>
      </c>
      <c r="R5" s="74" t="s">
        <v>129</v>
      </c>
      <c r="S5" s="72" t="s">
        <v>122</v>
      </c>
      <c r="T5" s="74"/>
    </row>
    <row r="6" spans="1:20" ht="28.5" customHeight="1">
      <c r="A6" s="47" t="s">
        <v>130</v>
      </c>
      <c r="B6" s="47" t="s">
        <v>131</v>
      </c>
      <c r="C6" s="47" t="s">
        <v>132</v>
      </c>
      <c r="D6" s="74"/>
      <c r="E6" s="74"/>
      <c r="F6" s="74"/>
      <c r="G6" s="74"/>
      <c r="H6" s="74"/>
      <c r="I6" s="74"/>
      <c r="J6" s="76"/>
      <c r="K6" s="74"/>
      <c r="L6" s="74"/>
      <c r="M6" s="74"/>
      <c r="N6" s="74"/>
      <c r="O6" s="74"/>
      <c r="P6" s="74"/>
      <c r="Q6" s="74"/>
      <c r="R6" s="74"/>
      <c r="S6" s="73"/>
      <c r="T6" s="74"/>
    </row>
    <row r="7" spans="1:20" ht="19.5" customHeight="1">
      <c r="A7" s="47" t="s">
        <v>133</v>
      </c>
      <c r="B7" s="47" t="s">
        <v>134</v>
      </c>
      <c r="C7" s="47" t="s">
        <v>134</v>
      </c>
      <c r="D7" s="47" t="s">
        <v>135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</row>
    <row r="8" spans="1:20" ht="19.5" customHeight="1">
      <c r="A8" s="49">
        <v>208</v>
      </c>
      <c r="B8" s="50" t="s">
        <v>238</v>
      </c>
      <c r="C8" s="49" t="s">
        <v>239</v>
      </c>
      <c r="D8" s="48" t="s">
        <v>240</v>
      </c>
      <c r="E8" s="47">
        <f>F8+K8+T8</f>
        <v>310</v>
      </c>
      <c r="F8" s="47">
        <f>SUM(G8:J8)</f>
        <v>310</v>
      </c>
      <c r="G8" s="47">
        <v>179</v>
      </c>
      <c r="H8" s="47">
        <v>117</v>
      </c>
      <c r="I8" s="47">
        <v>14</v>
      </c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20" ht="30.75" customHeight="1">
      <c r="A9" s="49">
        <v>208</v>
      </c>
      <c r="B9" s="50" t="s">
        <v>136</v>
      </c>
      <c r="C9" s="49" t="s">
        <v>136</v>
      </c>
      <c r="D9" s="51" t="s">
        <v>137</v>
      </c>
      <c r="E9" s="47">
        <f>F9</f>
        <v>35.8</v>
      </c>
      <c r="F9" s="47">
        <f>G9</f>
        <v>35.8</v>
      </c>
      <c r="G9" s="47">
        <f>'一般公共预算支出表'!D13</f>
        <v>35.8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</row>
    <row r="10" spans="1:20" ht="19.5" customHeight="1">
      <c r="A10" s="49" t="s">
        <v>142</v>
      </c>
      <c r="B10" s="49" t="s">
        <v>150</v>
      </c>
      <c r="C10" s="49" t="s">
        <v>146</v>
      </c>
      <c r="D10" s="52" t="s">
        <v>151</v>
      </c>
      <c r="E10" s="53">
        <f>K10</f>
        <v>110</v>
      </c>
      <c r="F10" s="47"/>
      <c r="G10" s="47"/>
      <c r="H10" s="47"/>
      <c r="I10" s="47"/>
      <c r="J10" s="47"/>
      <c r="K10" s="53">
        <f>L10</f>
        <v>110</v>
      </c>
      <c r="L10" s="53">
        <v>110</v>
      </c>
      <c r="M10" s="47"/>
      <c r="N10" s="47"/>
      <c r="O10" s="47"/>
      <c r="P10" s="47"/>
      <c r="Q10" s="47"/>
      <c r="R10" s="47"/>
      <c r="S10" s="47"/>
      <c r="T10" s="47"/>
    </row>
    <row r="11" spans="1:20" ht="19.5" customHeight="1">
      <c r="A11" s="49" t="s">
        <v>142</v>
      </c>
      <c r="B11" s="49" t="s">
        <v>152</v>
      </c>
      <c r="C11" s="49" t="s">
        <v>140</v>
      </c>
      <c r="D11" s="52" t="s">
        <v>153</v>
      </c>
      <c r="E11" s="53">
        <f>K11</f>
        <v>95</v>
      </c>
      <c r="F11" s="47"/>
      <c r="G11" s="47"/>
      <c r="H11" s="47"/>
      <c r="I11" s="47"/>
      <c r="J11" s="47"/>
      <c r="K11" s="53">
        <f>L11</f>
        <v>95</v>
      </c>
      <c r="L11" s="53">
        <v>95</v>
      </c>
      <c r="M11" s="47"/>
      <c r="N11" s="47"/>
      <c r="O11" s="47"/>
      <c r="P11" s="47"/>
      <c r="Q11" s="47"/>
      <c r="R11" s="47"/>
      <c r="S11" s="47"/>
      <c r="T11" s="47"/>
    </row>
    <row r="12" spans="1:20" ht="19.5" customHeight="1">
      <c r="A12" s="49" t="s">
        <v>142</v>
      </c>
      <c r="B12" s="49" t="s">
        <v>154</v>
      </c>
      <c r="C12" s="49" t="s">
        <v>155</v>
      </c>
      <c r="D12" s="52" t="s">
        <v>156</v>
      </c>
      <c r="E12" s="53">
        <f>K12</f>
        <v>80</v>
      </c>
      <c r="F12" s="47"/>
      <c r="G12" s="47"/>
      <c r="H12" s="47"/>
      <c r="I12" s="47"/>
      <c r="J12" s="47"/>
      <c r="K12" s="53">
        <f>L12</f>
        <v>80</v>
      </c>
      <c r="L12" s="53">
        <v>80</v>
      </c>
      <c r="M12" s="47"/>
      <c r="N12" s="47"/>
      <c r="O12" s="47"/>
      <c r="P12" s="47"/>
      <c r="Q12" s="47"/>
      <c r="R12" s="47"/>
      <c r="S12" s="47"/>
      <c r="T12" s="47"/>
    </row>
    <row r="13" spans="1:20" ht="19.5" customHeight="1">
      <c r="A13" s="49" t="s">
        <v>142</v>
      </c>
      <c r="B13" s="49" t="s">
        <v>157</v>
      </c>
      <c r="C13" s="49" t="s">
        <v>140</v>
      </c>
      <c r="D13" s="52" t="s">
        <v>158</v>
      </c>
      <c r="E13" s="53">
        <f>K13</f>
        <v>67.92</v>
      </c>
      <c r="F13" s="47"/>
      <c r="G13" s="47"/>
      <c r="H13" s="47"/>
      <c r="I13" s="47"/>
      <c r="J13" s="47"/>
      <c r="K13" s="53">
        <f>L13</f>
        <v>67.92</v>
      </c>
      <c r="L13" s="53">
        <f>130-43.36-18.72</f>
        <v>67.92</v>
      </c>
      <c r="M13" s="47"/>
      <c r="N13" s="47"/>
      <c r="O13" s="47"/>
      <c r="P13" s="47"/>
      <c r="Q13" s="47"/>
      <c r="R13" s="47"/>
      <c r="S13" s="47"/>
      <c r="T13" s="47"/>
    </row>
    <row r="14" spans="1:20" ht="19.5" customHeight="1">
      <c r="A14" s="49" t="s">
        <v>142</v>
      </c>
      <c r="B14" s="49" t="s">
        <v>159</v>
      </c>
      <c r="C14" s="49" t="s">
        <v>144</v>
      </c>
      <c r="D14" s="52" t="s">
        <v>160</v>
      </c>
      <c r="E14" s="53">
        <f>K14</f>
        <v>275.6</v>
      </c>
      <c r="F14" s="47"/>
      <c r="G14" s="47"/>
      <c r="H14" s="47"/>
      <c r="I14" s="47"/>
      <c r="J14" s="47"/>
      <c r="K14" s="53">
        <f>L14</f>
        <v>275.6</v>
      </c>
      <c r="L14" s="53">
        <f>166.6+109</f>
        <v>275.6</v>
      </c>
      <c r="M14" s="47"/>
      <c r="N14" s="47"/>
      <c r="O14" s="47"/>
      <c r="P14" s="47"/>
      <c r="Q14" s="47"/>
      <c r="R14" s="47"/>
      <c r="S14" s="47"/>
      <c r="T14" s="47"/>
    </row>
    <row r="15" spans="1:20" ht="19.5" customHeight="1">
      <c r="A15" s="49" t="s">
        <v>142</v>
      </c>
      <c r="B15" s="50" t="s">
        <v>143</v>
      </c>
      <c r="C15" s="49" t="s">
        <v>144</v>
      </c>
      <c r="D15" s="51" t="s">
        <v>145</v>
      </c>
      <c r="E15" s="47">
        <f>F15</f>
        <v>1.79</v>
      </c>
      <c r="F15" s="47">
        <f>G15</f>
        <v>1.79</v>
      </c>
      <c r="G15" s="47">
        <v>1.79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pans="1:20" ht="19.5" customHeight="1">
      <c r="A16" s="49" t="s">
        <v>142</v>
      </c>
      <c r="B16" s="50" t="s">
        <v>143</v>
      </c>
      <c r="C16" s="49" t="s">
        <v>146</v>
      </c>
      <c r="D16" s="51" t="s">
        <v>147</v>
      </c>
      <c r="E16" s="47">
        <f>F16</f>
        <v>0.9</v>
      </c>
      <c r="F16" s="47">
        <f>G16</f>
        <v>0.9</v>
      </c>
      <c r="G16" s="47">
        <v>0.9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pans="1:20" ht="19.5" customHeight="1">
      <c r="A17" s="49" t="s">
        <v>142</v>
      </c>
      <c r="B17" s="49" t="s">
        <v>161</v>
      </c>
      <c r="C17" s="49" t="s">
        <v>140</v>
      </c>
      <c r="D17" s="52" t="s">
        <v>162</v>
      </c>
      <c r="E17" s="53">
        <f>K17</f>
        <v>46</v>
      </c>
      <c r="F17" s="47"/>
      <c r="G17" s="47"/>
      <c r="H17" s="47"/>
      <c r="I17" s="47"/>
      <c r="J17" s="47"/>
      <c r="K17" s="53">
        <f>L17</f>
        <v>46</v>
      </c>
      <c r="L17" s="53">
        <v>46</v>
      </c>
      <c r="M17" s="47"/>
      <c r="N17" s="47"/>
      <c r="O17" s="47"/>
      <c r="P17" s="47"/>
      <c r="Q17" s="47"/>
      <c r="R17" s="47"/>
      <c r="S17" s="47"/>
      <c r="T17" s="47"/>
    </row>
    <row r="18" spans="1:20" ht="30.75" customHeight="1">
      <c r="A18" s="49" t="s">
        <v>138</v>
      </c>
      <c r="B18" s="50" t="s">
        <v>139</v>
      </c>
      <c r="C18" s="49" t="s">
        <v>140</v>
      </c>
      <c r="D18" s="51" t="s">
        <v>141</v>
      </c>
      <c r="E18" s="47">
        <f>F18</f>
        <v>19.69</v>
      </c>
      <c r="F18" s="47">
        <f>G18</f>
        <v>19.69</v>
      </c>
      <c r="G18" s="47">
        <f>'一般公共预算支出表'!D14</f>
        <v>19.69</v>
      </c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pans="1:20" ht="19.5" customHeight="1">
      <c r="A19" s="49" t="s">
        <v>148</v>
      </c>
      <c r="B19" s="49" t="s">
        <v>144</v>
      </c>
      <c r="C19" s="49" t="s">
        <v>140</v>
      </c>
      <c r="D19" s="54" t="s">
        <v>149</v>
      </c>
      <c r="E19" s="47">
        <f>F19</f>
        <v>21.48</v>
      </c>
      <c r="F19" s="47">
        <f>I19</f>
        <v>21.48</v>
      </c>
      <c r="G19" s="47"/>
      <c r="H19" s="47"/>
      <c r="I19" s="47">
        <v>21.48</v>
      </c>
      <c r="J19" s="47"/>
      <c r="K19" s="55"/>
      <c r="L19" s="47"/>
      <c r="M19" s="47"/>
      <c r="N19" s="47"/>
      <c r="O19" s="47"/>
      <c r="P19" s="47"/>
      <c r="Q19" s="47"/>
      <c r="R19" s="47"/>
      <c r="S19" s="47"/>
      <c r="T19" s="47"/>
    </row>
    <row r="20" spans="1:20" ht="19.5" customHeight="1">
      <c r="A20" s="49"/>
      <c r="B20" s="49"/>
      <c r="C20" s="49"/>
      <c r="D20" s="47" t="s">
        <v>118</v>
      </c>
      <c r="E20" s="47">
        <f>SUM(E8:E19)</f>
        <v>1064.1799999999998</v>
      </c>
      <c r="F20" s="47">
        <f aca="true" t="shared" si="0" ref="F20:L20">SUM(F8:F19)</f>
        <v>389.66</v>
      </c>
      <c r="G20" s="47">
        <f t="shared" si="0"/>
        <v>237.18</v>
      </c>
      <c r="H20" s="47">
        <f t="shared" si="0"/>
        <v>117</v>
      </c>
      <c r="I20" s="47">
        <f t="shared" si="0"/>
        <v>35.480000000000004</v>
      </c>
      <c r="J20" s="47">
        <f t="shared" si="0"/>
        <v>0</v>
      </c>
      <c r="K20" s="47">
        <f t="shared" si="0"/>
        <v>674.52</v>
      </c>
      <c r="L20" s="47">
        <f t="shared" si="0"/>
        <v>674.52</v>
      </c>
      <c r="M20" s="47"/>
      <c r="N20" s="47"/>
      <c r="O20" s="47"/>
      <c r="P20" s="47"/>
      <c r="Q20" s="47"/>
      <c r="R20" s="47"/>
      <c r="S20" s="47"/>
      <c r="T20" s="47"/>
    </row>
    <row r="21" ht="27" customHeight="1"/>
  </sheetData>
  <sheetProtection/>
  <mergeCells count="23">
    <mergeCell ref="D1:E1"/>
    <mergeCell ref="A4:D4"/>
    <mergeCell ref="F4:J4"/>
    <mergeCell ref="K4:S4"/>
    <mergeCell ref="A2:T2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S5:S6"/>
    <mergeCell ref="T4:T6"/>
    <mergeCell ref="O5:O6"/>
    <mergeCell ref="P5:P6"/>
    <mergeCell ref="Q5:Q6"/>
    <mergeCell ref="R5:R6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0">
      <selection activeCell="A46" sqref="A46"/>
    </sheetView>
  </sheetViews>
  <sheetFormatPr defaultColWidth="9.33203125" defaultRowHeight="11.25"/>
  <cols>
    <col min="1" max="1" width="37.66015625" style="0" customWidth="1"/>
    <col min="2" max="2" width="18.33203125" style="0" customWidth="1"/>
    <col min="3" max="3" width="39.33203125" style="0" customWidth="1"/>
    <col min="4" max="4" width="20.33203125" style="0" customWidth="1"/>
  </cols>
  <sheetData>
    <row r="1" ht="21" customHeight="1">
      <c r="A1" s="1" t="s">
        <v>163</v>
      </c>
    </row>
    <row r="2" spans="1:7" ht="27" customHeight="1">
      <c r="A2" s="62" t="s">
        <v>236</v>
      </c>
      <c r="B2" s="62"/>
      <c r="C2" s="62"/>
      <c r="D2" s="62"/>
      <c r="E2" s="6"/>
      <c r="F2" s="6"/>
      <c r="G2" s="6"/>
    </row>
    <row r="3" spans="1:7" ht="19.5" customHeight="1">
      <c r="A3" s="7"/>
      <c r="B3" s="5"/>
      <c r="C3" s="5"/>
      <c r="D3" s="5" t="s">
        <v>59</v>
      </c>
      <c r="E3" s="6"/>
      <c r="F3" s="6"/>
      <c r="G3" s="6"/>
    </row>
    <row r="4" spans="1:7" ht="18.75" customHeight="1">
      <c r="A4" s="8" t="s">
        <v>164</v>
      </c>
      <c r="B4" s="8" t="s">
        <v>165</v>
      </c>
      <c r="C4" s="8" t="s">
        <v>166</v>
      </c>
      <c r="D4" s="8" t="s">
        <v>165</v>
      </c>
      <c r="E4" s="7"/>
      <c r="F4" s="7"/>
      <c r="G4" s="7"/>
    </row>
    <row r="5" spans="1:7" ht="18.75" customHeight="1">
      <c r="A5" s="9" t="s">
        <v>167</v>
      </c>
      <c r="B5" s="8"/>
      <c r="C5" s="9" t="s">
        <v>168</v>
      </c>
      <c r="D5" s="8"/>
      <c r="E5" s="7"/>
      <c r="F5" s="7"/>
      <c r="G5" s="7"/>
    </row>
    <row r="6" spans="1:7" ht="18.75" customHeight="1">
      <c r="A6" s="9" t="s">
        <v>169</v>
      </c>
      <c r="B6" s="8"/>
      <c r="C6" s="9" t="s">
        <v>170</v>
      </c>
      <c r="D6" s="8"/>
      <c r="E6" s="7"/>
      <c r="F6" s="7"/>
      <c r="G6" s="7"/>
    </row>
    <row r="7" spans="1:7" ht="18.75" customHeight="1">
      <c r="A7" s="9" t="s">
        <v>171</v>
      </c>
      <c r="B7" s="8"/>
      <c r="C7" s="9" t="s">
        <v>172</v>
      </c>
      <c r="D7" s="8"/>
      <c r="E7" s="7"/>
      <c r="F7" s="7"/>
      <c r="G7" s="7"/>
    </row>
    <row r="8" spans="1:7" ht="18.75" customHeight="1">
      <c r="A8" s="9" t="s">
        <v>173</v>
      </c>
      <c r="B8" s="8"/>
      <c r="C8" s="9" t="s">
        <v>174</v>
      </c>
      <c r="D8" s="8"/>
      <c r="E8" s="7"/>
      <c r="F8" s="7"/>
      <c r="G8" s="7"/>
    </row>
    <row r="9" spans="1:7" ht="18.75" customHeight="1">
      <c r="A9" s="9" t="s">
        <v>175</v>
      </c>
      <c r="B9" s="8"/>
      <c r="C9" s="9" t="s">
        <v>176</v>
      </c>
      <c r="D9" s="8"/>
      <c r="E9" s="7"/>
      <c r="F9" s="7"/>
      <c r="G9" s="7"/>
    </row>
    <row r="10" spans="1:7" ht="18.75" customHeight="1">
      <c r="A10" s="9" t="s">
        <v>177</v>
      </c>
      <c r="B10" s="8"/>
      <c r="C10" s="9" t="s">
        <v>178</v>
      </c>
      <c r="D10" s="8"/>
      <c r="E10" s="7"/>
      <c r="F10" s="7"/>
      <c r="G10" s="7"/>
    </row>
    <row r="11" spans="1:7" ht="18.75" customHeight="1">
      <c r="A11" s="9" t="s">
        <v>179</v>
      </c>
      <c r="B11" s="8"/>
      <c r="C11" s="9" t="s">
        <v>180</v>
      </c>
      <c r="D11" s="8"/>
      <c r="E11" s="7"/>
      <c r="F11" s="7"/>
      <c r="G11" s="7"/>
    </row>
    <row r="12" spans="1:7" ht="18.75" customHeight="1">
      <c r="A12" s="9" t="s">
        <v>181</v>
      </c>
      <c r="B12" s="8"/>
      <c r="C12" s="9" t="s">
        <v>182</v>
      </c>
      <c r="D12" s="8"/>
      <c r="E12" s="7"/>
      <c r="F12" s="7"/>
      <c r="G12" s="7"/>
    </row>
    <row r="13" spans="1:7" ht="18.75" customHeight="1">
      <c r="A13" s="9" t="s">
        <v>183</v>
      </c>
      <c r="B13" s="8"/>
      <c r="C13" s="9" t="s">
        <v>184</v>
      </c>
      <c r="D13" s="8"/>
      <c r="E13" s="7"/>
      <c r="F13" s="7"/>
      <c r="G13" s="7"/>
    </row>
    <row r="14" spans="1:7" ht="18.75" customHeight="1">
      <c r="A14" s="9" t="s">
        <v>185</v>
      </c>
      <c r="B14" s="8"/>
      <c r="C14" s="9" t="s">
        <v>186</v>
      </c>
      <c r="D14" s="8"/>
      <c r="E14" s="7"/>
      <c r="F14" s="7"/>
      <c r="G14" s="7"/>
    </row>
    <row r="15" spans="1:7" ht="18.75" customHeight="1">
      <c r="A15" s="9" t="s">
        <v>187</v>
      </c>
      <c r="B15" s="8"/>
      <c r="C15" s="9" t="s">
        <v>188</v>
      </c>
      <c r="D15" s="8"/>
      <c r="E15" s="7"/>
      <c r="F15" s="7"/>
      <c r="G15" s="7"/>
    </row>
    <row r="16" spans="1:7" ht="18.75" customHeight="1">
      <c r="A16" s="9" t="s">
        <v>189</v>
      </c>
      <c r="B16" s="8"/>
      <c r="C16" s="9" t="s">
        <v>190</v>
      </c>
      <c r="D16" s="8"/>
      <c r="E16" s="7"/>
      <c r="F16" s="7"/>
      <c r="G16" s="7"/>
    </row>
    <row r="17" spans="1:7" ht="18.75" customHeight="1">
      <c r="A17" s="9" t="s">
        <v>191</v>
      </c>
      <c r="B17" s="8"/>
      <c r="C17" s="9" t="s">
        <v>192</v>
      </c>
      <c r="D17" s="8"/>
      <c r="E17" s="7"/>
      <c r="F17" s="7"/>
      <c r="G17" s="7"/>
    </row>
    <row r="18" spans="1:7" ht="18.75" customHeight="1">
      <c r="A18" s="9" t="s">
        <v>193</v>
      </c>
      <c r="B18" s="8"/>
      <c r="C18" s="9" t="s">
        <v>194</v>
      </c>
      <c r="D18" s="8"/>
      <c r="E18" s="7"/>
      <c r="F18" s="7"/>
      <c r="G18" s="7"/>
    </row>
    <row r="19" spans="1:7" ht="18.75" customHeight="1">
      <c r="A19" s="9" t="s">
        <v>195</v>
      </c>
      <c r="B19" s="8"/>
      <c r="C19" s="9" t="s">
        <v>196</v>
      </c>
      <c r="D19" s="8"/>
      <c r="E19" s="7"/>
      <c r="F19" s="7"/>
      <c r="G19" s="7"/>
    </row>
    <row r="20" spans="1:7" ht="18.75" customHeight="1">
      <c r="A20" s="9" t="s">
        <v>197</v>
      </c>
      <c r="B20" s="8"/>
      <c r="C20" s="9" t="s">
        <v>198</v>
      </c>
      <c r="D20" s="8"/>
      <c r="E20" s="7"/>
      <c r="F20" s="7"/>
      <c r="G20" s="7"/>
    </row>
    <row r="21" spans="1:7" ht="18.75" customHeight="1">
      <c r="A21" s="9"/>
      <c r="B21" s="8"/>
      <c r="C21" s="9" t="s">
        <v>199</v>
      </c>
      <c r="D21" s="8"/>
      <c r="E21" s="7"/>
      <c r="F21" s="7"/>
      <c r="G21" s="7"/>
    </row>
    <row r="22" spans="1:7" ht="18.75" customHeight="1">
      <c r="A22" s="9"/>
      <c r="B22" s="8"/>
      <c r="C22" s="9" t="s">
        <v>200</v>
      </c>
      <c r="D22" s="8"/>
      <c r="E22" s="7"/>
      <c r="F22" s="7"/>
      <c r="G22" s="7"/>
    </row>
    <row r="23" spans="1:7" ht="18.75" customHeight="1">
      <c r="A23" s="9"/>
      <c r="B23" s="8"/>
      <c r="C23" s="9" t="s">
        <v>201</v>
      </c>
      <c r="D23" s="8"/>
      <c r="E23" s="7"/>
      <c r="F23" s="7"/>
      <c r="G23" s="7"/>
    </row>
    <row r="24" spans="1:7" ht="18.75" customHeight="1">
      <c r="A24" s="9"/>
      <c r="B24" s="8"/>
      <c r="C24" s="9" t="s">
        <v>202</v>
      </c>
      <c r="D24" s="8"/>
      <c r="E24" s="7"/>
      <c r="F24" s="7"/>
      <c r="G24" s="7"/>
    </row>
    <row r="25" spans="1:7" ht="18.75" customHeight="1">
      <c r="A25" s="9"/>
      <c r="B25" s="8"/>
      <c r="C25" s="9" t="s">
        <v>203</v>
      </c>
      <c r="D25" s="8"/>
      <c r="E25" s="7"/>
      <c r="F25" s="7"/>
      <c r="G25" s="7"/>
    </row>
    <row r="26" spans="1:7" ht="18.75" customHeight="1">
      <c r="A26" s="9"/>
      <c r="B26" s="8"/>
      <c r="C26" s="9" t="s">
        <v>204</v>
      </c>
      <c r="D26" s="8"/>
      <c r="E26" s="7"/>
      <c r="F26" s="7"/>
      <c r="G26" s="7"/>
    </row>
    <row r="27" spans="1:7" ht="18.75" customHeight="1">
      <c r="A27" s="9"/>
      <c r="B27" s="8"/>
      <c r="C27" s="9" t="s">
        <v>205</v>
      </c>
      <c r="D27" s="8"/>
      <c r="E27" s="7"/>
      <c r="F27" s="7"/>
      <c r="G27" s="7"/>
    </row>
    <row r="28" spans="1:7" ht="18.75" customHeight="1">
      <c r="A28" s="9"/>
      <c r="B28" s="8"/>
      <c r="C28" s="9" t="s">
        <v>206</v>
      </c>
      <c r="D28" s="8"/>
      <c r="E28" s="7"/>
      <c r="F28" s="7"/>
      <c r="G28" s="7"/>
    </row>
    <row r="29" spans="1:7" ht="18.75" customHeight="1">
      <c r="A29" s="9"/>
      <c r="B29" s="8"/>
      <c r="C29" s="9" t="s">
        <v>207</v>
      </c>
      <c r="D29" s="8"/>
      <c r="E29" s="7"/>
      <c r="F29" s="7"/>
      <c r="G29" s="7"/>
    </row>
    <row r="30" spans="1:7" ht="18.75" customHeight="1">
      <c r="A30" s="9"/>
      <c r="B30" s="8"/>
      <c r="C30" s="9" t="s">
        <v>208</v>
      </c>
      <c r="D30" s="8"/>
      <c r="E30" s="7"/>
      <c r="F30" s="7"/>
      <c r="G30" s="7"/>
    </row>
    <row r="31" spans="1:7" ht="18.75" customHeight="1">
      <c r="A31" s="9"/>
      <c r="B31" s="8"/>
      <c r="C31" s="9" t="s">
        <v>209</v>
      </c>
      <c r="D31" s="8"/>
      <c r="E31" s="7"/>
      <c r="F31" s="7"/>
      <c r="G31" s="7"/>
    </row>
    <row r="32" spans="1:7" ht="18.75" customHeight="1">
      <c r="A32" s="9"/>
      <c r="B32" s="8"/>
      <c r="C32" s="9" t="s">
        <v>210</v>
      </c>
      <c r="D32" s="8"/>
      <c r="E32" s="7"/>
      <c r="F32" s="7"/>
      <c r="G32" s="7"/>
    </row>
    <row r="33" spans="1:7" ht="18.75" customHeight="1">
      <c r="A33" s="9"/>
      <c r="B33" s="8"/>
      <c r="C33" s="9" t="s">
        <v>211</v>
      </c>
      <c r="D33" s="8"/>
      <c r="E33" s="7"/>
      <c r="F33" s="7"/>
      <c r="G33" s="7"/>
    </row>
    <row r="34" spans="1:7" ht="18.75" customHeight="1">
      <c r="A34" s="9"/>
      <c r="B34" s="8"/>
      <c r="C34" s="9" t="s">
        <v>212</v>
      </c>
      <c r="D34" s="8"/>
      <c r="E34" s="7"/>
      <c r="F34" s="7"/>
      <c r="G34" s="7"/>
    </row>
    <row r="35" spans="1:7" ht="18.75" customHeight="1">
      <c r="A35" s="9"/>
      <c r="B35" s="8"/>
      <c r="C35" s="9" t="s">
        <v>213</v>
      </c>
      <c r="D35" s="8"/>
      <c r="E35" s="7"/>
      <c r="F35" s="7"/>
      <c r="G35" s="7"/>
    </row>
    <row r="36" spans="1:7" ht="18.75" customHeight="1">
      <c r="A36" s="9"/>
      <c r="B36" s="8"/>
      <c r="C36" s="9" t="s">
        <v>214</v>
      </c>
      <c r="D36" s="8"/>
      <c r="E36" s="7"/>
      <c r="F36" s="7"/>
      <c r="G36" s="7"/>
    </row>
    <row r="37" spans="1:7" ht="18.75" customHeight="1">
      <c r="A37" s="9"/>
      <c r="B37" s="8"/>
      <c r="C37" s="9"/>
      <c r="D37" s="8"/>
      <c r="E37" s="7"/>
      <c r="F37" s="7"/>
      <c r="G37" s="7"/>
    </row>
    <row r="38" spans="1:7" ht="18.75" customHeight="1">
      <c r="A38" s="10" t="s">
        <v>215</v>
      </c>
      <c r="B38" s="11"/>
      <c r="C38" s="10" t="s">
        <v>216</v>
      </c>
      <c r="D38" s="11"/>
      <c r="E38" s="12"/>
      <c r="F38" s="12"/>
      <c r="G38" s="12"/>
    </row>
    <row r="39" spans="1:7" ht="18.75" customHeight="1">
      <c r="A39" s="9" t="s">
        <v>217</v>
      </c>
      <c r="B39" s="8"/>
      <c r="C39" s="13" t="s">
        <v>218</v>
      </c>
      <c r="D39" s="8"/>
      <c r="E39" s="7"/>
      <c r="F39" s="7"/>
      <c r="G39" s="7"/>
    </row>
    <row r="40" spans="1:7" ht="18.75" customHeight="1">
      <c r="A40" s="9" t="s">
        <v>219</v>
      </c>
      <c r="B40" s="8"/>
      <c r="C40" s="9" t="s">
        <v>220</v>
      </c>
      <c r="D40" s="8"/>
      <c r="E40" s="12"/>
      <c r="F40" s="12"/>
      <c r="G40" s="12"/>
    </row>
    <row r="41" spans="1:7" ht="13.5" customHeight="1">
      <c r="A41" s="78"/>
      <c r="B41" s="78"/>
      <c r="C41" s="78"/>
      <c r="D41" s="78"/>
      <c r="E41" s="7"/>
      <c r="F41" s="7"/>
      <c r="G41" s="7"/>
    </row>
    <row r="42" spans="1:7" ht="13.5">
      <c r="A42" s="7"/>
      <c r="B42" s="7"/>
      <c r="C42" s="7"/>
      <c r="D42" s="7"/>
      <c r="E42" s="7"/>
      <c r="F42" s="7"/>
      <c r="G42" s="7"/>
    </row>
    <row r="43" spans="1:7" ht="13.5">
      <c r="A43" s="7"/>
      <c r="B43" s="7"/>
      <c r="C43" s="7"/>
      <c r="D43" s="7"/>
      <c r="E43" s="7"/>
      <c r="F43" s="7"/>
      <c r="G43" s="7"/>
    </row>
    <row r="44" spans="1:7" ht="13.5">
      <c r="A44" s="7"/>
      <c r="B44" s="7"/>
      <c r="C44" s="7"/>
      <c r="D44" s="7"/>
      <c r="E44" s="7"/>
      <c r="F44" s="7"/>
      <c r="G44" s="7"/>
    </row>
    <row r="45" spans="1:7" ht="13.5">
      <c r="A45" s="7"/>
      <c r="B45" s="7"/>
      <c r="C45" s="7"/>
      <c r="D45" s="7"/>
      <c r="E45" s="7"/>
      <c r="F45" s="7"/>
      <c r="G45" s="7"/>
    </row>
    <row r="46" spans="1:7" ht="13.5">
      <c r="A46" s="7"/>
      <c r="B46" s="7"/>
      <c r="C46" s="7"/>
      <c r="D46" s="7"/>
      <c r="E46" s="7"/>
      <c r="F46" s="7"/>
      <c r="G46" s="7"/>
    </row>
    <row r="47" spans="1:7" ht="13.5">
      <c r="A47" s="7"/>
      <c r="B47" s="7"/>
      <c r="C47" s="7"/>
      <c r="D47" s="7"/>
      <c r="E47" s="7"/>
      <c r="F47" s="7"/>
      <c r="G47" s="7"/>
    </row>
    <row r="48" spans="1:7" ht="13.5">
      <c r="A48" s="7"/>
      <c r="B48" s="7"/>
      <c r="C48" s="7"/>
      <c r="D48" s="7"/>
      <c r="E48" s="7"/>
      <c r="F48" s="7"/>
      <c r="G48" s="7"/>
    </row>
    <row r="49" spans="1:7" ht="13.5">
      <c r="A49" s="7"/>
      <c r="B49" s="7"/>
      <c r="C49" s="7"/>
      <c r="D49" s="7"/>
      <c r="E49" s="7"/>
      <c r="F49" s="7"/>
      <c r="G49" s="7"/>
    </row>
    <row r="50" spans="1:7" ht="13.5">
      <c r="A50" s="7"/>
      <c r="B50" s="7"/>
      <c r="C50" s="7"/>
      <c r="D50" s="7"/>
      <c r="E50" s="7"/>
      <c r="F50" s="7"/>
      <c r="G50" s="7"/>
    </row>
    <row r="51" spans="1:7" ht="13.5">
      <c r="A51" s="7"/>
      <c r="B51" s="7"/>
      <c r="C51" s="7"/>
      <c r="D51" s="7"/>
      <c r="E51" s="7"/>
      <c r="F51" s="7"/>
      <c r="G51" s="7"/>
    </row>
    <row r="52" spans="1:7" ht="13.5">
      <c r="A52" s="7"/>
      <c r="B52" s="7"/>
      <c r="C52" s="7"/>
      <c r="D52" s="7"/>
      <c r="E52" s="7"/>
      <c r="F52" s="7"/>
      <c r="G52" s="7"/>
    </row>
    <row r="53" spans="1:7" ht="13.5">
      <c r="A53" s="7"/>
      <c r="B53" s="7"/>
      <c r="C53" s="7"/>
      <c r="D53" s="7"/>
      <c r="E53" s="7"/>
      <c r="F53" s="7"/>
      <c r="G53" s="7"/>
    </row>
    <row r="54" spans="1:7" ht="13.5">
      <c r="A54" s="7"/>
      <c r="B54" s="7"/>
      <c r="C54" s="7"/>
      <c r="D54" s="7"/>
      <c r="E54" s="7"/>
      <c r="F54" s="7"/>
      <c r="G54" s="7"/>
    </row>
    <row r="55" spans="1:7" ht="13.5">
      <c r="A55" s="7"/>
      <c r="B55" s="7"/>
      <c r="C55" s="7"/>
      <c r="D55" s="7"/>
      <c r="E55" s="7"/>
      <c r="F55" s="7"/>
      <c r="G55" s="7"/>
    </row>
    <row r="56" spans="1:7" ht="13.5">
      <c r="A56" s="7"/>
      <c r="B56" s="7"/>
      <c r="C56" s="7"/>
      <c r="D56" s="7"/>
      <c r="E56" s="7"/>
      <c r="F56" s="7"/>
      <c r="G56" s="7"/>
    </row>
    <row r="57" spans="1:7" ht="13.5">
      <c r="A57" s="7"/>
      <c r="B57" s="7"/>
      <c r="C57" s="7"/>
      <c r="D57" s="7"/>
      <c r="E57" s="7"/>
      <c r="F57" s="7"/>
      <c r="G57" s="7"/>
    </row>
  </sheetData>
  <sheetProtection/>
  <mergeCells count="2">
    <mergeCell ref="A2:D2"/>
    <mergeCell ref="A41:D41"/>
  </mergeCells>
  <printOptions horizontalCentered="1"/>
  <pageMargins left="0.3937007874015748" right="0.3937007874015748" top="0.4330708661417323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E4" sqref="E4"/>
    </sheetView>
  </sheetViews>
  <sheetFormatPr defaultColWidth="9.33203125" defaultRowHeight="11.25"/>
  <cols>
    <col min="1" max="1" width="52.66015625" style="0" customWidth="1"/>
    <col min="2" max="2" width="42" style="0" customWidth="1"/>
    <col min="3" max="3" width="57.66015625" style="0" customWidth="1"/>
  </cols>
  <sheetData>
    <row r="1" ht="19.5" customHeight="1">
      <c r="A1" s="1" t="s">
        <v>221</v>
      </c>
    </row>
    <row r="2" spans="1:3" ht="35.25" customHeight="1">
      <c r="A2" s="79" t="s">
        <v>237</v>
      </c>
      <c r="B2" s="79"/>
      <c r="C2" s="79"/>
    </row>
    <row r="3" spans="1:3" ht="23.25" customHeight="1">
      <c r="A3" s="1"/>
      <c r="B3" s="1"/>
      <c r="C3" s="2" t="s">
        <v>59</v>
      </c>
    </row>
    <row r="4" spans="1:3" ht="39.75" customHeight="1">
      <c r="A4" s="56" t="s">
        <v>222</v>
      </c>
      <c r="B4" s="56" t="s">
        <v>223</v>
      </c>
      <c r="C4" s="56" t="s">
        <v>224</v>
      </c>
    </row>
    <row r="5" spans="1:3" ht="39.75" customHeight="1">
      <c r="A5" s="56" t="s">
        <v>109</v>
      </c>
      <c r="B5" s="56">
        <f>B7+B8</f>
        <v>30</v>
      </c>
      <c r="C5" s="57"/>
    </row>
    <row r="6" spans="1:3" ht="39.75" customHeight="1">
      <c r="A6" s="57" t="s">
        <v>225</v>
      </c>
      <c r="B6" s="56"/>
      <c r="C6" s="57"/>
    </row>
    <row r="7" spans="1:3" ht="39.75" customHeight="1">
      <c r="A7" s="57" t="s">
        <v>226</v>
      </c>
      <c r="B7" s="56">
        <v>20</v>
      </c>
      <c r="C7" s="57"/>
    </row>
    <row r="8" spans="1:3" ht="39.75" customHeight="1">
      <c r="A8" s="57" t="s">
        <v>227</v>
      </c>
      <c r="B8" s="56">
        <v>10</v>
      </c>
      <c r="C8" s="57" t="s">
        <v>228</v>
      </c>
    </row>
    <row r="9" spans="1:3" ht="39.75" customHeight="1">
      <c r="A9" s="58" t="s">
        <v>229</v>
      </c>
      <c r="B9" s="56">
        <v>10</v>
      </c>
      <c r="C9" s="57"/>
    </row>
    <row r="10" spans="1:3" ht="39.75" customHeight="1">
      <c r="A10" s="57" t="s">
        <v>230</v>
      </c>
      <c r="B10" s="57"/>
      <c r="C10" s="57"/>
    </row>
    <row r="11" spans="1:3" ht="14.25">
      <c r="A11" s="59"/>
      <c r="B11" s="59"/>
      <c r="C11" s="59"/>
    </row>
    <row r="12" spans="1:3" ht="14.25">
      <c r="A12" s="59"/>
      <c r="B12" s="59"/>
      <c r="C12" s="59"/>
    </row>
    <row r="13" spans="1:3" ht="39" customHeight="1">
      <c r="A13" s="80" t="s">
        <v>231</v>
      </c>
      <c r="B13" s="80"/>
      <c r="C13" s="80"/>
    </row>
    <row r="14" spans="1:3" ht="23.25" customHeight="1">
      <c r="A14" s="60" t="s">
        <v>232</v>
      </c>
      <c r="B14" s="61"/>
      <c r="C14" s="61"/>
    </row>
  </sheetData>
  <sheetProtection/>
  <mergeCells count="2">
    <mergeCell ref="A2:C2"/>
    <mergeCell ref="A13:C13"/>
  </mergeCells>
  <printOptions horizontalCentered="1"/>
  <pageMargins left="1.1023622047244095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2017-07-04T08:55:48Z</cp:lastPrinted>
  <dcterms:created xsi:type="dcterms:W3CDTF">2017-06-27T14:26:11Z</dcterms:created>
  <dcterms:modified xsi:type="dcterms:W3CDTF">2017-07-04T08:55:55Z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