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tabRatio="433" activeTab="1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'一般公共预算支出表'!$A$1:$M$49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<sst xmlns="http://schemas.openxmlformats.org/spreadsheetml/2006/main" count="253" uniqueCount="234">
  <si>
    <t>表一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</si>
  <si>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</si>
  <si>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</si>
  <si>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</si>
  <si>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</si>
  <si>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</si>
  <si>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</si>
  <si>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</si>
  <si>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</si>
  <si>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</si>
  <si>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</si>
  <si>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</si>
  <si>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</si>
  <si>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</si>
  <si>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</si>
  <si>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</si>
  <si>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</si>
  <si>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</si>
  <si>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</si>
  <si>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</si>
  <si>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</si>
  <si>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</si>
  <si>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</si>
  <si>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</si>
  <si>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</si>
  <si>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</si>
  <si>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</si>
  <si>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</si>
  <si>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</si>
  <si>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</si>
  <si>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</si>
  <si>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</si>
  <si>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</si>
  <si>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</si>
  <si>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</si>
  <si>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</si>
  <si>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</si>
  <si>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</si>
  <si>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</si>
  <si>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</si>
  <si>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</si>
  <si>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</si>
  <si>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</si>
  <si>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</si>
  <si>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</si>
  <si>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</si>
  <si>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</si>
  <si>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</si>
  <si>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</si>
  <si>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</si>
  <si>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</si>
  <si>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</si>
  <si>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</si>
  <si>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</si>
  <si>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</si>
  <si>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</si>
  <si>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</si>
  <si>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</si>
  <si>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</si>
  <si>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</si>
  <si>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</si>
  <si>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</si>
  <si>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</si>
  <si>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</si>
  <si>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</si>
  <si>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</si>
  <si>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</si>
  <si>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</si>
  <si>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</si>
  <si>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</si>
  <si>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</si>
  <si>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</si>
  <si>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</si>
  <si>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</si>
  <si>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</si>
  <si>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</si>
  <si>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</si>
  <si>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</si>
  <si>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</si>
  <si>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</si>
  <si>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</si>
  <si>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</si>
  <si>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</si>
  <si>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</si>
  <si>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</si>
  <si>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</si>
  <si>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</si>
  <si>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</si>
  <si>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</si>
  <si>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</si>
  <si>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</si>
  <si>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</si>
  <si>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</si>
  <si>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</si>
  <si>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</si>
  <si>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</si>
  <si>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</si>
  <si>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</si>
  <si>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</si>
  <si>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</si>
  <si>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</si>
  <si>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</si>
  <si>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</si>
  <si>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</si>
  <si>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</si>
  <si>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</si>
  <si>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</si>
  <si>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</si>
  <si>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</si>
  <si>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</si>
  <si>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</si>
  <si>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</si>
  <si>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</si>
  <si>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</si>
  <si>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</si>
  <si>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</si>
  <si>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</si>
  <si>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</si>
  <si>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</si>
  <si>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</si>
  <si>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</si>
  <si>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</si>
  <si>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01</t>
  </si>
  <si>
    <t>208</t>
  </si>
  <si>
    <t>财政对工伤保险基金的补助</t>
  </si>
  <si>
    <t>财政对生育保险基金的补助</t>
  </si>
  <si>
    <t>02</t>
  </si>
  <si>
    <t>221</t>
  </si>
  <si>
    <t>住房公积金</t>
  </si>
  <si>
    <t>表四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</si>
  <si>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</si>
  <si>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</si>
  <si>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</si>
  <si>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</si>
  <si>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</si>
  <si>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</si>
  <si>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</si>
  <si>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</si>
  <si>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</si>
  <si>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</si>
  <si>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</si>
  <si>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</si>
  <si>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</si>
  <si>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</si>
  <si>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</si>
  <si>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</si>
  <si>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</si>
  <si>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</si>
  <si>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</si>
  <si>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</si>
  <si>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</si>
  <si>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</si>
  <si>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</si>
  <si>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</si>
  <si>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</si>
  <si>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</si>
  <si>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</si>
  <si>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</si>
  <si>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</si>
  <si>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</si>
  <si>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</si>
  <si>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</si>
  <si>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</si>
  <si>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</si>
  <si>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</si>
  <si>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</si>
  <si>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</si>
  <si>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</si>
  <si>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</si>
  <si>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</si>
  <si>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</si>
  <si>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</si>
  <si>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</si>
  <si>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</si>
  <si>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</si>
  <si>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</si>
  <si>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</si>
  <si>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</si>
  <si>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</si>
  <si>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</si>
  <si>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</si>
  <si>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</si>
  <si>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</si>
  <si>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</si>
  <si>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</si>
  <si>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</si>
  <si>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</si>
  <si>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</si>
  <si>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</si>
  <si>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</si>
  <si>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</si>
  <si>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</si>
  <si>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</si>
  <si>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</si>
  <si>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</si>
  <si>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</si>
  <si>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</si>
  <si>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</si>
  <si>
    <t>君山区供销联社2017年收支预算总表</t>
  </si>
  <si>
    <t>君山区供销联社2017年一般公共预算支出表</t>
  </si>
  <si>
    <t>行政运行</t>
  </si>
  <si>
    <t>216</t>
  </si>
  <si>
    <t>05</t>
  </si>
  <si>
    <t>05</t>
  </si>
  <si>
    <t>机关事业单位基本养老保险缴费支出</t>
  </si>
  <si>
    <t>02</t>
  </si>
  <si>
    <t>03</t>
  </si>
  <si>
    <t>27</t>
  </si>
  <si>
    <t>210</t>
  </si>
  <si>
    <t>12</t>
  </si>
  <si>
    <t>01</t>
  </si>
  <si>
    <t>财政对城镇职工基本医疗保险基金的补助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</si>
  <si>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</si>
  <si>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</si>
  <si>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</si>
  <si>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</si>
  <si>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</si>
  <si>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</si>
  <si>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</si>
  <si>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</si>
  <si>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</si>
  <si>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</si>
  <si>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</si>
  <si>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</si>
  <si>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</si>
  <si>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</si>
  <si>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216</t>
  </si>
  <si>
    <t>02</t>
  </si>
  <si>
    <t>一般行政管理事务</t>
  </si>
  <si>
    <t>已进行车改,单位已没有公务用车，该经费支出为租车平台用车。</t>
  </si>
  <si>
    <t xml:space="preserve">     15、其他费用</t>
  </si>
  <si>
    <t>君山区供销联社2017年一般预算拨款（补助）支出预算表</t>
  </si>
  <si>
    <t>君山区供销联社2017年政府性基金收支预算表</t>
  </si>
  <si>
    <t>君山区供销联社2017年“三公”经费预算情况表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</si>
</sst>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5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8" fillId="0" borderId="3" applyNumberFormat="0" applyFill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6" fillId="4" borderId="4" applyNumberFormat="0" applyAlignment="0" applyProtection="0"/>
    <xf numFmtId="0" fontId="23" fillId="13" borderId="5" applyNumberFormat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0" fillId="0" borderId="0">
      <alignment/>
      <protection/>
    </xf>
    <xf numFmtId="0" fontId="2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4" borderId="7" applyNumberFormat="0" applyAlignment="0" applyProtection="0"/>
    <xf numFmtId="0" fontId="27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18" fillId="0" borderId="9" xfId="0" applyFont="1" applyBorder="1" applyAlignment="1">
      <alignment wrapText="1"/>
    </xf>
    <xf numFmtId="0" fontId="19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184" fontId="18" fillId="0" borderId="9" xfId="0" applyNumberFormat="1" applyFont="1" applyBorder="1" applyAlignment="1">
      <alignment horizontal="center" wrapText="1"/>
    </xf>
    <xf numFmtId="184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2" sqref="C22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63" t="s">
        <v>198</v>
      </c>
      <c r="B2" s="63"/>
      <c r="C2" s="63"/>
      <c r="D2" s="63"/>
      <c r="E2" s="63"/>
      <c r="F2" s="63"/>
    </row>
    <row r="3" spans="1:6" ht="21" customHeight="1">
      <c r="A3" s="48"/>
      <c r="B3" s="49"/>
      <c r="C3" s="49"/>
      <c r="D3" s="49"/>
      <c r="E3" s="64" t="s">
        <v>1</v>
      </c>
      <c r="F3" s="64"/>
    </row>
    <row r="4" spans="1:6" ht="19.5" customHeight="1">
      <c r="A4" s="65" t="s">
        <v>2</v>
      </c>
      <c r="B4" s="65"/>
      <c r="C4" s="66" t="s">
        <v>3</v>
      </c>
      <c r="D4" s="67"/>
      <c r="E4" s="67"/>
      <c r="F4" s="68"/>
    </row>
    <row r="5" spans="1:6" ht="19.5" customHeight="1">
      <c r="A5" s="3" t="s">
        <v>4</v>
      </c>
      <c r="B5" s="3" t="s">
        <v>5</v>
      </c>
      <c r="C5" s="3" t="s">
        <v>6</v>
      </c>
      <c r="D5" s="3" t="s">
        <v>5</v>
      </c>
      <c r="E5" s="3" t="s">
        <v>7</v>
      </c>
      <c r="F5" s="3" t="s">
        <v>5</v>
      </c>
    </row>
    <row r="6" spans="1:6" ht="19.5" customHeight="1">
      <c r="A6" s="50" t="s">
        <v>8</v>
      </c>
      <c r="B6" s="3">
        <f>B7</f>
        <v>201.78</v>
      </c>
      <c r="C6" s="50" t="s">
        <v>9</v>
      </c>
      <c r="D6" s="3"/>
      <c r="E6" s="4" t="s">
        <v>10</v>
      </c>
      <c r="F6" s="60">
        <f>F7+F8+F9</f>
        <v>187.78</v>
      </c>
    </row>
    <row r="7" spans="1:6" ht="19.5" customHeight="1">
      <c r="A7" s="4" t="s">
        <v>11</v>
      </c>
      <c r="B7" s="3">
        <f>F24</f>
        <v>201.78</v>
      </c>
      <c r="C7" s="50" t="s">
        <v>12</v>
      </c>
      <c r="D7" s="3"/>
      <c r="E7" s="4" t="s">
        <v>13</v>
      </c>
      <c r="F7" s="60">
        <f>'一般公共预算支出表'!D10</f>
        <v>123.62</v>
      </c>
    </row>
    <row r="8" spans="1:6" ht="19.5" customHeight="1">
      <c r="A8" s="4" t="s">
        <v>14</v>
      </c>
      <c r="B8" s="56"/>
      <c r="C8" s="4" t="s">
        <v>15</v>
      </c>
      <c r="D8" s="56"/>
      <c r="E8" s="4" t="s">
        <v>16</v>
      </c>
      <c r="F8" s="60">
        <f>'一般公共预算支出表'!D18</f>
        <v>52.96</v>
      </c>
    </row>
    <row r="9" spans="1:6" ht="19.5" customHeight="1">
      <c r="A9" s="4" t="s">
        <v>17</v>
      </c>
      <c r="B9" s="3"/>
      <c r="C9" s="50" t="s">
        <v>18</v>
      </c>
      <c r="D9" s="3"/>
      <c r="E9" s="4" t="s">
        <v>19</v>
      </c>
      <c r="F9" s="60">
        <f>'一般公共预算支出表'!D36</f>
        <v>11.2</v>
      </c>
    </row>
    <row r="10" spans="1:6" ht="19.5" customHeight="1">
      <c r="A10" s="4" t="s">
        <v>20</v>
      </c>
      <c r="B10" s="3"/>
      <c r="C10" s="50" t="s">
        <v>21</v>
      </c>
      <c r="D10" s="3"/>
      <c r="E10" s="4" t="s">
        <v>22</v>
      </c>
      <c r="F10" s="60"/>
    </row>
    <row r="11" spans="1:6" ht="19.5" customHeight="1">
      <c r="A11" s="51" t="s">
        <v>23</v>
      </c>
      <c r="B11" s="3"/>
      <c r="C11" s="50" t="s">
        <v>24</v>
      </c>
      <c r="D11" s="3">
        <f>'一般公共预算支出表'!D13-'一般公共预算支出表'!D15</f>
        <v>20.060000000000002</v>
      </c>
      <c r="E11" s="4" t="s">
        <v>25</v>
      </c>
      <c r="F11" s="60">
        <f>'一般公共预算支出表'!D39</f>
        <v>14</v>
      </c>
    </row>
    <row r="12" spans="1:6" ht="19.5" customHeight="1">
      <c r="A12" s="51" t="s">
        <v>26</v>
      </c>
      <c r="B12" s="3"/>
      <c r="C12" s="50" t="s">
        <v>27</v>
      </c>
      <c r="D12" s="3">
        <f>'一般公共预算支出表'!D15</f>
        <v>10.26</v>
      </c>
      <c r="E12" s="4" t="s">
        <v>28</v>
      </c>
      <c r="F12" s="60"/>
    </row>
    <row r="13" spans="1:6" ht="19.5" customHeight="1">
      <c r="A13" s="4" t="s">
        <v>29</v>
      </c>
      <c r="B13" s="3"/>
      <c r="C13" s="50" t="s">
        <v>30</v>
      </c>
      <c r="D13" s="3"/>
      <c r="E13" s="4" t="s">
        <v>31</v>
      </c>
      <c r="F13" s="60"/>
    </row>
    <row r="14" spans="1:6" ht="19.5" customHeight="1">
      <c r="A14" s="51" t="s">
        <v>32</v>
      </c>
      <c r="B14" s="3"/>
      <c r="C14" s="50" t="s">
        <v>33</v>
      </c>
      <c r="D14" s="3"/>
      <c r="E14" s="4" t="s">
        <v>34</v>
      </c>
      <c r="F14" s="60"/>
    </row>
    <row r="15" spans="1:6" ht="19.5" customHeight="1">
      <c r="A15" s="52" t="s">
        <v>35</v>
      </c>
      <c r="B15" s="3"/>
      <c r="C15" s="50" t="s">
        <v>36</v>
      </c>
      <c r="D15" s="3"/>
      <c r="E15" s="4" t="s">
        <v>37</v>
      </c>
      <c r="F15" s="60"/>
    </row>
    <row r="16" spans="1:6" ht="19.5" customHeight="1">
      <c r="A16" s="51" t="s">
        <v>38</v>
      </c>
      <c r="B16" s="3"/>
      <c r="C16" s="50" t="s">
        <v>39</v>
      </c>
      <c r="D16" s="3"/>
      <c r="E16" s="4" t="s">
        <v>40</v>
      </c>
      <c r="F16" s="60"/>
    </row>
    <row r="17" spans="1:6" ht="19.5" customHeight="1">
      <c r="A17" s="52" t="s">
        <v>41</v>
      </c>
      <c r="B17" s="3"/>
      <c r="C17" s="50" t="s">
        <v>42</v>
      </c>
      <c r="D17" s="3"/>
      <c r="E17" s="4" t="s">
        <v>43</v>
      </c>
      <c r="F17" s="60"/>
    </row>
    <row r="18" spans="1:6" ht="19.5" customHeight="1">
      <c r="A18" s="52" t="s">
        <v>44</v>
      </c>
      <c r="B18" s="3"/>
      <c r="C18" s="50" t="s">
        <v>45</v>
      </c>
      <c r="D18" s="3">
        <v>160.26</v>
      </c>
      <c r="E18" s="4" t="s">
        <v>46</v>
      </c>
      <c r="F18" s="60"/>
    </row>
    <row r="19" spans="1:6" ht="19.5" customHeight="1">
      <c r="A19" s="52" t="s">
        <v>47</v>
      </c>
      <c r="B19" s="3"/>
      <c r="C19" s="50" t="s">
        <v>48</v>
      </c>
      <c r="D19" s="3"/>
      <c r="E19" s="4" t="s">
        <v>49</v>
      </c>
      <c r="F19" s="60"/>
    </row>
    <row r="20" spans="1:6" ht="19.5" customHeight="1">
      <c r="A20" s="52" t="s">
        <v>50</v>
      </c>
      <c r="B20" s="3"/>
      <c r="C20" s="50" t="s">
        <v>51</v>
      </c>
      <c r="D20" s="3"/>
      <c r="E20" s="4" t="s">
        <v>52</v>
      </c>
      <c r="F20" s="60"/>
    </row>
    <row r="21" spans="1:6" ht="19.5" customHeight="1">
      <c r="A21" s="4" t="s">
        <v>53</v>
      </c>
      <c r="B21" s="3"/>
      <c r="C21" s="50" t="s">
        <v>54</v>
      </c>
      <c r="D21" s="60">
        <f>'一般公共预算支出表'!D36</f>
        <v>11.2</v>
      </c>
      <c r="E21" s="3"/>
      <c r="F21" s="60"/>
    </row>
    <row r="22" spans="1:6" ht="19.5" customHeight="1">
      <c r="A22" s="53"/>
      <c r="B22" s="57"/>
      <c r="C22" s="50" t="s">
        <v>55</v>
      </c>
      <c r="D22" s="57"/>
      <c r="E22" s="53"/>
      <c r="F22" s="61"/>
    </row>
    <row r="23" spans="1:6" ht="19.5" customHeight="1">
      <c r="A23" s="54"/>
      <c r="B23" s="58"/>
      <c r="C23" s="50" t="s">
        <v>56</v>
      </c>
      <c r="D23" s="58"/>
      <c r="E23" s="55"/>
      <c r="F23" s="62"/>
    </row>
    <row r="24" spans="1:18" ht="19.5" customHeight="1">
      <c r="A24" s="3" t="s">
        <v>57</v>
      </c>
      <c r="B24" s="3">
        <f>B7</f>
        <v>201.78</v>
      </c>
      <c r="C24" s="3" t="s">
        <v>58</v>
      </c>
      <c r="D24" s="3">
        <f>SUM(D5:D23)</f>
        <v>201.77999999999997</v>
      </c>
      <c r="E24" s="3" t="s">
        <v>58</v>
      </c>
      <c r="F24" s="60">
        <f>F7+F8+F9+F11</f>
        <v>201.78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"/>
    </sheetView>
  </sheetViews>
  <sheetFormatPr defaultColWidth="9.33203125" defaultRowHeight="11.25"/>
  <cols>
    <col min="1" max="1" width="34.66015625" style="32" customWidth="1"/>
    <col min="2" max="2" width="11.83203125" style="32" customWidth="1"/>
    <col min="3" max="3" width="11.16015625" style="32" customWidth="1"/>
    <col min="4" max="4" width="11.66015625" style="32" customWidth="1"/>
    <col min="5" max="5" width="11.83203125" style="32" customWidth="1"/>
    <col min="6" max="6" width="9.83203125" style="32" customWidth="1"/>
    <col min="7" max="7" width="10.5" style="32" customWidth="1"/>
    <col min="8" max="8" width="9" style="32" customWidth="1"/>
    <col min="9" max="9" width="9.5" style="32" customWidth="1"/>
    <col min="10" max="11" width="10.33203125" style="32" customWidth="1"/>
    <col min="12" max="12" width="10" style="32" customWidth="1"/>
    <col min="13" max="13" width="11" style="32" customWidth="1"/>
    <col min="14" max="16384" width="9.33203125" style="32" customWidth="1"/>
  </cols>
  <sheetData>
    <row r="1" ht="20.25" customHeight="1">
      <c r="A1" s="33" t="s">
        <v>59</v>
      </c>
    </row>
    <row r="2" ht="21" customHeight="1">
      <c r="A2" s="34"/>
    </row>
    <row r="3" spans="1:13" ht="30.75" customHeight="1">
      <c r="A3" s="63" t="s">
        <v>199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2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6" t="s">
        <v>60</v>
      </c>
      <c r="M4" s="35"/>
    </row>
    <row r="5" spans="1:13" ht="2.2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47"/>
      <c r="M5" s="37"/>
    </row>
    <row r="6" spans="1:13" s="31" customFormat="1" ht="25.5" customHeight="1">
      <c r="A6" s="71" t="s">
        <v>61</v>
      </c>
      <c r="B6" s="71" t="s">
        <v>62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31" customFormat="1" ht="22.5" customHeight="1">
      <c r="A7" s="71"/>
      <c r="B7" s="72" t="s">
        <v>63</v>
      </c>
      <c r="C7" s="71" t="s">
        <v>64</v>
      </c>
      <c r="D7" s="71"/>
      <c r="E7" s="71"/>
      <c r="F7" s="71"/>
      <c r="G7" s="69" t="s">
        <v>65</v>
      </c>
      <c r="H7" s="69" t="s">
        <v>66</v>
      </c>
      <c r="I7" s="69" t="s">
        <v>67</v>
      </c>
      <c r="J7" s="69" t="s">
        <v>68</v>
      </c>
      <c r="K7" s="69" t="s">
        <v>69</v>
      </c>
      <c r="L7" s="69" t="s">
        <v>70</v>
      </c>
      <c r="M7" s="69" t="s">
        <v>71</v>
      </c>
    </row>
    <row r="8" spans="1:13" s="31" customFormat="1" ht="54.75" customHeight="1">
      <c r="A8" s="71"/>
      <c r="B8" s="70"/>
      <c r="C8" s="39" t="s">
        <v>72</v>
      </c>
      <c r="D8" s="39" t="s">
        <v>73</v>
      </c>
      <c r="E8" s="39" t="s">
        <v>74</v>
      </c>
      <c r="F8" s="38" t="s">
        <v>75</v>
      </c>
      <c r="G8" s="70"/>
      <c r="H8" s="70"/>
      <c r="I8" s="70"/>
      <c r="J8" s="70"/>
      <c r="K8" s="70"/>
      <c r="L8" s="70"/>
      <c r="M8" s="70"/>
    </row>
    <row r="9" spans="1:13" s="31" customFormat="1" ht="18.75" customHeight="1">
      <c r="A9" s="40" t="s">
        <v>10</v>
      </c>
      <c r="B9" s="41">
        <f aca="true" t="shared" si="0" ref="B9:M9">B10+B18+B34</f>
        <v>187.78</v>
      </c>
      <c r="C9" s="41">
        <f t="shared" si="0"/>
        <v>187.78</v>
      </c>
      <c r="D9" s="41">
        <f>D10+D18+D34</f>
        <v>187.78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</row>
    <row r="10" spans="1:13" s="31" customFormat="1" ht="18.75" customHeight="1">
      <c r="A10" s="42" t="s">
        <v>76</v>
      </c>
      <c r="B10" s="41">
        <f>SUM(B11:B13)</f>
        <v>123.62</v>
      </c>
      <c r="C10" s="41">
        <f aca="true" t="shared" si="1" ref="C10:M10">SUM(C11:C13)</f>
        <v>123.62</v>
      </c>
      <c r="D10" s="41">
        <f t="shared" si="1"/>
        <v>123.62</v>
      </c>
      <c r="E10" s="41">
        <f t="shared" si="1"/>
        <v>0</v>
      </c>
      <c r="F10" s="41">
        <f t="shared" si="1"/>
        <v>0</v>
      </c>
      <c r="G10" s="41">
        <f t="shared" si="1"/>
        <v>0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</row>
    <row r="11" spans="1:13" s="31" customFormat="1" ht="18.75" customHeight="1">
      <c r="A11" s="42" t="s">
        <v>77</v>
      </c>
      <c r="B11" s="41">
        <f>C11+G11+H11+I11+J11+K11+L11+M11</f>
        <v>50.06</v>
      </c>
      <c r="C11" s="41">
        <f>SUM(D11:F11)</f>
        <v>50.06</v>
      </c>
      <c r="D11" s="43">
        <f>54.02-3.96</f>
        <v>50.06</v>
      </c>
      <c r="E11" s="43"/>
      <c r="F11" s="43"/>
      <c r="G11" s="43"/>
      <c r="H11" s="43"/>
      <c r="I11" s="43"/>
      <c r="J11" s="43"/>
      <c r="K11" s="43"/>
      <c r="L11" s="43"/>
      <c r="M11" s="43"/>
    </row>
    <row r="12" spans="1:13" s="31" customFormat="1" ht="18.75" customHeight="1">
      <c r="A12" s="42" t="s">
        <v>78</v>
      </c>
      <c r="B12" s="41">
        <f>C12+G12+H12+I12+J12+K12+L12+M12</f>
        <v>43.24</v>
      </c>
      <c r="C12" s="41">
        <f>SUM(D12:F12)</f>
        <v>43.24</v>
      </c>
      <c r="D12" s="43">
        <v>43.24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1" customFormat="1" ht="18.75" customHeight="1">
      <c r="A13" s="42" t="s">
        <v>79</v>
      </c>
      <c r="B13" s="41">
        <f>C13+G13+H13+I13+J13+K13+L13+M13</f>
        <v>30.32</v>
      </c>
      <c r="C13" s="41">
        <f>SUM(D13:F13)</f>
        <v>30.32</v>
      </c>
      <c r="D13" s="41">
        <f>SUM(D14:D17)</f>
        <v>30.32</v>
      </c>
      <c r="E13" s="41">
        <f aca="true" t="shared" si="2" ref="E13:M13">SUM(E14:E17)</f>
        <v>0</v>
      </c>
      <c r="F13" s="41">
        <f t="shared" si="2"/>
        <v>0</v>
      </c>
      <c r="G13" s="41">
        <f t="shared" si="2"/>
        <v>0</v>
      </c>
      <c r="H13" s="41">
        <f t="shared" si="2"/>
        <v>0</v>
      </c>
      <c r="I13" s="41">
        <f t="shared" si="2"/>
        <v>0</v>
      </c>
      <c r="J13" s="41">
        <f t="shared" si="2"/>
        <v>0</v>
      </c>
      <c r="K13" s="41">
        <f t="shared" si="2"/>
        <v>0</v>
      </c>
      <c r="L13" s="41">
        <f t="shared" si="2"/>
        <v>0</v>
      </c>
      <c r="M13" s="41">
        <f t="shared" si="2"/>
        <v>0</v>
      </c>
    </row>
    <row r="14" spans="1:13" s="31" customFormat="1" ht="18.75" customHeight="1">
      <c r="A14" s="42" t="s">
        <v>80</v>
      </c>
      <c r="B14" s="41">
        <f>C14</f>
        <v>18.66</v>
      </c>
      <c r="C14" s="41">
        <f>D14</f>
        <v>18.66</v>
      </c>
      <c r="D14" s="43">
        <f>ROUND((D11+D12)*0.2,2)</f>
        <v>18.66</v>
      </c>
      <c r="E14" s="43"/>
      <c r="F14" s="43"/>
      <c r="G14" s="43"/>
      <c r="H14" s="43"/>
      <c r="I14" s="43"/>
      <c r="J14" s="43"/>
      <c r="K14" s="43"/>
      <c r="L14" s="43"/>
      <c r="M14" s="43"/>
    </row>
    <row r="15" spans="1:13" s="31" customFormat="1" ht="18.75" customHeight="1">
      <c r="A15" s="42" t="s">
        <v>81</v>
      </c>
      <c r="B15" s="41">
        <f aca="true" t="shared" si="3" ref="B15:C17">C15</f>
        <v>10.26</v>
      </c>
      <c r="C15" s="41">
        <f t="shared" si="3"/>
        <v>10.26</v>
      </c>
      <c r="D15" s="43">
        <f>ROUND((D11+D12)*0.11,2)</f>
        <v>10.26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3" s="31" customFormat="1" ht="18.75" customHeight="1">
      <c r="A16" s="42" t="s">
        <v>82</v>
      </c>
      <c r="B16" s="41">
        <f t="shared" si="3"/>
        <v>0.47</v>
      </c>
      <c r="C16" s="41">
        <f t="shared" si="3"/>
        <v>0.47</v>
      </c>
      <c r="D16" s="43">
        <f>ROUND((D11+D12)*0.005,2)</f>
        <v>0.47</v>
      </c>
      <c r="E16" s="43"/>
      <c r="F16" s="43"/>
      <c r="G16" s="43"/>
      <c r="H16" s="43"/>
      <c r="I16" s="43"/>
      <c r="J16" s="43"/>
      <c r="K16" s="43"/>
      <c r="L16" s="43"/>
      <c r="M16" s="43"/>
    </row>
    <row r="17" spans="1:13" s="31" customFormat="1" ht="18.75" customHeight="1">
      <c r="A17" s="42" t="s">
        <v>83</v>
      </c>
      <c r="B17" s="41">
        <f t="shared" si="3"/>
        <v>0.93</v>
      </c>
      <c r="C17" s="41">
        <f t="shared" si="3"/>
        <v>0.93</v>
      </c>
      <c r="D17" s="43">
        <f>ROUND((D11+D12)*0.01,2)</f>
        <v>0.93</v>
      </c>
      <c r="E17" s="43"/>
      <c r="F17" s="43"/>
      <c r="G17" s="43"/>
      <c r="H17" s="43"/>
      <c r="I17" s="43"/>
      <c r="J17" s="43"/>
      <c r="K17" s="43"/>
      <c r="L17" s="43"/>
      <c r="M17" s="43"/>
    </row>
    <row r="18" spans="1:13" s="31" customFormat="1" ht="18.75" customHeight="1">
      <c r="A18" s="44" t="s">
        <v>84</v>
      </c>
      <c r="B18" s="41">
        <f>C18</f>
        <v>52.96</v>
      </c>
      <c r="C18" s="41">
        <f>D18</f>
        <v>52.96</v>
      </c>
      <c r="D18" s="41">
        <f>SUM(D19:D33)</f>
        <v>52.96</v>
      </c>
      <c r="E18" s="41"/>
      <c r="F18" s="41"/>
      <c r="G18" s="41"/>
      <c r="H18" s="41"/>
      <c r="I18" s="41"/>
      <c r="J18" s="41"/>
      <c r="K18" s="41"/>
      <c r="L18" s="41"/>
      <c r="M18" s="41"/>
    </row>
    <row r="19" spans="1:13" s="31" customFormat="1" ht="18.75" customHeight="1">
      <c r="A19" s="44" t="s">
        <v>212</v>
      </c>
      <c r="B19" s="41">
        <f aca="true" t="shared" si="4" ref="B19:B33">C19</f>
        <v>5</v>
      </c>
      <c r="C19" s="41">
        <f aca="true" t="shared" si="5" ref="C19:C37">D19</f>
        <v>5</v>
      </c>
      <c r="D19" s="41">
        <v>5</v>
      </c>
      <c r="E19" s="41"/>
      <c r="F19" s="41"/>
      <c r="G19" s="41"/>
      <c r="H19" s="41"/>
      <c r="I19" s="41"/>
      <c r="J19" s="41"/>
      <c r="K19" s="41"/>
      <c r="L19" s="41"/>
      <c r="M19" s="41"/>
    </row>
    <row r="20" spans="1:13" s="31" customFormat="1" ht="18.75" customHeight="1">
      <c r="A20" s="44" t="s">
        <v>213</v>
      </c>
      <c r="B20" s="41">
        <f t="shared" si="4"/>
        <v>1</v>
      </c>
      <c r="C20" s="41">
        <f t="shared" si="5"/>
        <v>1</v>
      </c>
      <c r="D20" s="41">
        <v>1</v>
      </c>
      <c r="E20" s="41"/>
      <c r="F20" s="41"/>
      <c r="G20" s="41"/>
      <c r="H20" s="41"/>
      <c r="I20" s="41"/>
      <c r="J20" s="41"/>
      <c r="K20" s="41"/>
      <c r="L20" s="41"/>
      <c r="M20" s="41"/>
    </row>
    <row r="21" spans="1:13" s="31" customFormat="1" ht="18.75" customHeight="1">
      <c r="A21" s="44" t="s">
        <v>214</v>
      </c>
      <c r="B21" s="41">
        <f t="shared" si="4"/>
        <v>0.8</v>
      </c>
      <c r="C21" s="41">
        <f t="shared" si="5"/>
        <v>0.8</v>
      </c>
      <c r="D21" s="41">
        <v>0.8</v>
      </c>
      <c r="E21" s="41"/>
      <c r="F21" s="41"/>
      <c r="G21" s="41"/>
      <c r="H21" s="41"/>
      <c r="I21" s="41"/>
      <c r="J21" s="41"/>
      <c r="K21" s="41"/>
      <c r="L21" s="41"/>
      <c r="M21" s="41"/>
    </row>
    <row r="22" spans="1:13" s="31" customFormat="1" ht="18.75" customHeight="1">
      <c r="A22" s="44" t="s">
        <v>215</v>
      </c>
      <c r="B22" s="41">
        <f t="shared" si="4"/>
        <v>2</v>
      </c>
      <c r="C22" s="41">
        <f t="shared" si="5"/>
        <v>2</v>
      </c>
      <c r="D22" s="41">
        <v>2</v>
      </c>
      <c r="E22" s="41"/>
      <c r="F22" s="41"/>
      <c r="G22" s="41"/>
      <c r="H22" s="41"/>
      <c r="I22" s="41"/>
      <c r="J22" s="41"/>
      <c r="K22" s="41"/>
      <c r="L22" s="41"/>
      <c r="M22" s="41"/>
    </row>
    <row r="23" spans="1:13" s="31" customFormat="1" ht="18.75" customHeight="1">
      <c r="A23" s="44" t="s">
        <v>216</v>
      </c>
      <c r="B23" s="41">
        <f t="shared" si="4"/>
        <v>2</v>
      </c>
      <c r="C23" s="41">
        <f t="shared" si="5"/>
        <v>2</v>
      </c>
      <c r="D23" s="41">
        <v>2</v>
      </c>
      <c r="E23" s="41"/>
      <c r="F23" s="41"/>
      <c r="G23" s="41"/>
      <c r="H23" s="41"/>
      <c r="I23" s="41"/>
      <c r="J23" s="41"/>
      <c r="K23" s="41"/>
      <c r="L23" s="41"/>
      <c r="M23" s="41"/>
    </row>
    <row r="24" spans="1:13" s="31" customFormat="1" ht="18.75" customHeight="1">
      <c r="A24" s="44" t="s">
        <v>217</v>
      </c>
      <c r="B24" s="41">
        <f t="shared" si="4"/>
        <v>3</v>
      </c>
      <c r="C24" s="41">
        <f t="shared" si="5"/>
        <v>3</v>
      </c>
      <c r="D24" s="41">
        <v>3</v>
      </c>
      <c r="E24" s="41"/>
      <c r="F24" s="41"/>
      <c r="G24" s="41"/>
      <c r="H24" s="41"/>
      <c r="I24" s="41"/>
      <c r="J24" s="41"/>
      <c r="K24" s="41"/>
      <c r="L24" s="41"/>
      <c r="M24" s="41"/>
    </row>
    <row r="25" spans="1:13" s="31" customFormat="1" ht="18.75" customHeight="1">
      <c r="A25" s="44" t="s">
        <v>218</v>
      </c>
      <c r="B25" s="41">
        <f t="shared" si="4"/>
        <v>3</v>
      </c>
      <c r="C25" s="41">
        <f t="shared" si="5"/>
        <v>3</v>
      </c>
      <c r="D25" s="41">
        <v>3</v>
      </c>
      <c r="E25" s="41"/>
      <c r="F25" s="41"/>
      <c r="G25" s="41"/>
      <c r="H25" s="41"/>
      <c r="I25" s="41"/>
      <c r="J25" s="41"/>
      <c r="K25" s="41"/>
      <c r="L25" s="41"/>
      <c r="M25" s="41"/>
    </row>
    <row r="26" spans="1:13" s="31" customFormat="1" ht="18.75" customHeight="1">
      <c r="A26" s="44" t="s">
        <v>219</v>
      </c>
      <c r="B26" s="41">
        <f t="shared" si="4"/>
        <v>4</v>
      </c>
      <c r="C26" s="41">
        <f t="shared" si="5"/>
        <v>4</v>
      </c>
      <c r="D26" s="41">
        <v>4</v>
      </c>
      <c r="E26" s="41"/>
      <c r="F26" s="41"/>
      <c r="G26" s="41"/>
      <c r="H26" s="41"/>
      <c r="I26" s="41"/>
      <c r="J26" s="41"/>
      <c r="K26" s="41"/>
      <c r="L26" s="41"/>
      <c r="M26" s="41"/>
    </row>
    <row r="27" spans="1:13" s="31" customFormat="1" ht="18.75" customHeight="1">
      <c r="A27" s="44" t="s">
        <v>220</v>
      </c>
      <c r="B27" s="41">
        <f t="shared" si="4"/>
        <v>1</v>
      </c>
      <c r="C27" s="41">
        <f t="shared" si="5"/>
        <v>1</v>
      </c>
      <c r="D27" s="41">
        <v>1</v>
      </c>
      <c r="E27" s="41"/>
      <c r="F27" s="41"/>
      <c r="G27" s="41"/>
      <c r="H27" s="41"/>
      <c r="I27" s="41"/>
      <c r="J27" s="41"/>
      <c r="K27" s="41"/>
      <c r="L27" s="41"/>
      <c r="M27" s="41"/>
    </row>
    <row r="28" spans="1:13" s="31" customFormat="1" ht="18.75" customHeight="1">
      <c r="A28" s="44" t="s">
        <v>221</v>
      </c>
      <c r="B28" s="41">
        <f t="shared" si="4"/>
        <v>2</v>
      </c>
      <c r="C28" s="41">
        <f t="shared" si="5"/>
        <v>2</v>
      </c>
      <c r="D28" s="41">
        <v>2</v>
      </c>
      <c r="E28" s="41"/>
      <c r="F28" s="41"/>
      <c r="G28" s="41"/>
      <c r="H28" s="41"/>
      <c r="I28" s="41"/>
      <c r="J28" s="41"/>
      <c r="K28" s="41"/>
      <c r="L28" s="41"/>
      <c r="M28" s="41"/>
    </row>
    <row r="29" spans="1:13" s="31" customFormat="1" ht="18.75" customHeight="1">
      <c r="A29" s="44" t="s">
        <v>222</v>
      </c>
      <c r="B29" s="41">
        <f t="shared" si="4"/>
        <v>8</v>
      </c>
      <c r="C29" s="41">
        <f t="shared" si="5"/>
        <v>8</v>
      </c>
      <c r="D29" s="41">
        <v>8</v>
      </c>
      <c r="E29" s="41"/>
      <c r="F29" s="41"/>
      <c r="G29" s="41"/>
      <c r="H29" s="41"/>
      <c r="I29" s="41"/>
      <c r="J29" s="41"/>
      <c r="K29" s="41"/>
      <c r="L29" s="41"/>
      <c r="M29" s="41"/>
    </row>
    <row r="30" spans="1:13" s="31" customFormat="1" ht="18.75" customHeight="1">
      <c r="A30" s="44" t="s">
        <v>223</v>
      </c>
      <c r="B30" s="41">
        <f t="shared" si="4"/>
        <v>5.16</v>
      </c>
      <c r="C30" s="41">
        <f t="shared" si="5"/>
        <v>5.16</v>
      </c>
      <c r="D30" s="41">
        <f>5+1.16-1</f>
        <v>5.16</v>
      </c>
      <c r="E30" s="41"/>
      <c r="F30" s="41"/>
      <c r="G30" s="41"/>
      <c r="H30" s="41"/>
      <c r="I30" s="41"/>
      <c r="J30" s="41"/>
      <c r="K30" s="41"/>
      <c r="L30" s="41"/>
      <c r="M30" s="41"/>
    </row>
    <row r="31" spans="1:13" s="31" customFormat="1" ht="18.75" customHeight="1">
      <c r="A31" s="44" t="s">
        <v>224</v>
      </c>
      <c r="B31" s="41">
        <f t="shared" si="4"/>
        <v>5</v>
      </c>
      <c r="C31" s="41">
        <f t="shared" si="5"/>
        <v>5</v>
      </c>
      <c r="D31" s="41">
        <v>5</v>
      </c>
      <c r="E31" s="41"/>
      <c r="F31" s="41"/>
      <c r="G31" s="41"/>
      <c r="H31" s="41"/>
      <c r="I31" s="41"/>
      <c r="J31" s="41"/>
      <c r="K31" s="41"/>
      <c r="L31" s="41"/>
      <c r="M31" s="41"/>
    </row>
    <row r="32" spans="1:13" s="31" customFormat="1" ht="18.75" customHeight="1">
      <c r="A32" s="44" t="s">
        <v>225</v>
      </c>
      <c r="B32" s="41">
        <f t="shared" si="4"/>
        <v>8</v>
      </c>
      <c r="C32" s="41">
        <f t="shared" si="5"/>
        <v>8</v>
      </c>
      <c r="D32" s="41">
        <v>8</v>
      </c>
      <c r="E32" s="41"/>
      <c r="F32" s="41"/>
      <c r="G32" s="41"/>
      <c r="H32" s="41"/>
      <c r="I32" s="41"/>
      <c r="J32" s="41"/>
      <c r="K32" s="41"/>
      <c r="L32" s="41"/>
      <c r="M32" s="41"/>
    </row>
    <row r="33" spans="1:13" s="31" customFormat="1" ht="18.75" customHeight="1">
      <c r="A33" s="44" t="s">
        <v>230</v>
      </c>
      <c r="B33" s="41">
        <f t="shared" si="4"/>
        <v>3</v>
      </c>
      <c r="C33" s="41">
        <f t="shared" si="5"/>
        <v>3</v>
      </c>
      <c r="D33" s="41">
        <v>3</v>
      </c>
      <c r="E33" s="41"/>
      <c r="F33" s="41"/>
      <c r="G33" s="41"/>
      <c r="H33" s="41"/>
      <c r="I33" s="41"/>
      <c r="J33" s="41"/>
      <c r="K33" s="41"/>
      <c r="L33" s="41"/>
      <c r="M33" s="41"/>
    </row>
    <row r="34" spans="1:13" s="31" customFormat="1" ht="18.75" customHeight="1">
      <c r="A34" s="42" t="s">
        <v>85</v>
      </c>
      <c r="B34" s="41">
        <f>SUM(B35:B37)</f>
        <v>11.2</v>
      </c>
      <c r="C34" s="41">
        <f t="shared" si="5"/>
        <v>11.2</v>
      </c>
      <c r="D34" s="41">
        <f aca="true" t="shared" si="6" ref="D34:M34">SUM(D35:D37)</f>
        <v>11.2</v>
      </c>
      <c r="E34" s="41">
        <f t="shared" si="6"/>
        <v>0</v>
      </c>
      <c r="F34" s="41">
        <f t="shared" si="6"/>
        <v>0</v>
      </c>
      <c r="G34" s="41">
        <f t="shared" si="6"/>
        <v>0</v>
      </c>
      <c r="H34" s="41">
        <f t="shared" si="6"/>
        <v>0</v>
      </c>
      <c r="I34" s="41">
        <f t="shared" si="6"/>
        <v>0</v>
      </c>
      <c r="J34" s="41">
        <f t="shared" si="6"/>
        <v>0</v>
      </c>
      <c r="K34" s="41">
        <f t="shared" si="6"/>
        <v>0</v>
      </c>
      <c r="L34" s="41">
        <f t="shared" si="6"/>
        <v>0</v>
      </c>
      <c r="M34" s="41">
        <f t="shared" si="6"/>
        <v>0</v>
      </c>
    </row>
    <row r="35" spans="1:13" s="31" customFormat="1" ht="18.75" customHeight="1">
      <c r="A35" s="44" t="s">
        <v>86</v>
      </c>
      <c r="B35" s="41">
        <f>C35+G35+H35+I35+J35+K35+L35+M35</f>
        <v>0</v>
      </c>
      <c r="C35" s="41">
        <f t="shared" si="5"/>
        <v>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31" customFormat="1" ht="18.75" customHeight="1">
      <c r="A36" s="44" t="s">
        <v>87</v>
      </c>
      <c r="B36" s="41">
        <f>C36+G36+H36+I36+J36+K36+L36+M36</f>
        <v>11.2</v>
      </c>
      <c r="C36" s="41">
        <f t="shared" si="5"/>
        <v>11.2</v>
      </c>
      <c r="D36" s="43">
        <f>ROUND((D11+D12)*0.12,2)</f>
        <v>11.2</v>
      </c>
      <c r="E36" s="43"/>
      <c r="F36" s="43"/>
      <c r="G36" s="43"/>
      <c r="H36" s="43"/>
      <c r="I36" s="43"/>
      <c r="J36" s="43"/>
      <c r="K36" s="43"/>
      <c r="L36" s="43"/>
      <c r="M36" s="43"/>
    </row>
    <row r="37" spans="1:13" s="31" customFormat="1" ht="18.75" customHeight="1">
      <c r="A37" s="44" t="s">
        <v>88</v>
      </c>
      <c r="B37" s="41">
        <f>C37+G37+H37+I37+J37+K37+L37+M37</f>
        <v>0</v>
      </c>
      <c r="C37" s="41">
        <f t="shared" si="5"/>
        <v>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31" customFormat="1" ht="18.75" customHeight="1">
      <c r="A38" s="44" t="s">
        <v>22</v>
      </c>
      <c r="B38" s="41">
        <f>SUM(B39:B44)</f>
        <v>14</v>
      </c>
      <c r="C38" s="41">
        <f aca="true" t="shared" si="7" ref="C38:M38">SUM(C39:C44)</f>
        <v>14</v>
      </c>
      <c r="D38" s="41">
        <f t="shared" si="7"/>
        <v>14</v>
      </c>
      <c r="E38" s="41">
        <f t="shared" si="7"/>
        <v>0</v>
      </c>
      <c r="F38" s="41">
        <f t="shared" si="7"/>
        <v>0</v>
      </c>
      <c r="G38" s="41">
        <f t="shared" si="7"/>
        <v>0</v>
      </c>
      <c r="H38" s="41">
        <f t="shared" si="7"/>
        <v>0</v>
      </c>
      <c r="I38" s="41">
        <f t="shared" si="7"/>
        <v>0</v>
      </c>
      <c r="J38" s="41">
        <f t="shared" si="7"/>
        <v>0</v>
      </c>
      <c r="K38" s="41">
        <f t="shared" si="7"/>
        <v>0</v>
      </c>
      <c r="L38" s="41">
        <f t="shared" si="7"/>
        <v>0</v>
      </c>
      <c r="M38" s="41">
        <f t="shared" si="7"/>
        <v>0</v>
      </c>
    </row>
    <row r="39" spans="1:13" s="31" customFormat="1" ht="18.75" customHeight="1">
      <c r="A39" s="44" t="s">
        <v>89</v>
      </c>
      <c r="B39" s="41">
        <f aca="true" t="shared" si="8" ref="B39:B44">C39+G39+H39+I39+J39+K39+L39+M39</f>
        <v>14</v>
      </c>
      <c r="C39" s="41">
        <f aca="true" t="shared" si="9" ref="C39:C44">SUM(D39:F39)</f>
        <v>14</v>
      </c>
      <c r="D39" s="43">
        <f>4+5+5</f>
        <v>14</v>
      </c>
      <c r="E39" s="43"/>
      <c r="F39" s="43"/>
      <c r="G39" s="43"/>
      <c r="H39" s="43"/>
      <c r="I39" s="43"/>
      <c r="J39" s="43"/>
      <c r="K39" s="43"/>
      <c r="L39" s="43"/>
      <c r="M39" s="43"/>
    </row>
    <row r="40" spans="1:13" s="31" customFormat="1" ht="18.75" customHeight="1">
      <c r="A40" s="44" t="s">
        <v>90</v>
      </c>
      <c r="B40" s="41">
        <f t="shared" si="8"/>
        <v>0</v>
      </c>
      <c r="C40" s="41">
        <f t="shared" si="9"/>
        <v>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s="31" customFormat="1" ht="18.75" customHeight="1">
      <c r="A41" s="44" t="s">
        <v>91</v>
      </c>
      <c r="B41" s="41">
        <f t="shared" si="8"/>
        <v>0</v>
      </c>
      <c r="C41" s="41">
        <f t="shared" si="9"/>
        <v>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s="31" customFormat="1" ht="18.75" customHeight="1">
      <c r="A42" s="44" t="s">
        <v>92</v>
      </c>
      <c r="B42" s="41">
        <f t="shared" si="8"/>
        <v>0</v>
      </c>
      <c r="C42" s="41">
        <f t="shared" si="9"/>
        <v>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s="31" customFormat="1" ht="18.75" customHeight="1">
      <c r="A43" s="44" t="s">
        <v>93</v>
      </c>
      <c r="B43" s="41">
        <f t="shared" si="8"/>
        <v>0</v>
      </c>
      <c r="C43" s="41">
        <f t="shared" si="9"/>
        <v>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s="31" customFormat="1" ht="18.75" customHeight="1">
      <c r="A44" s="44" t="s">
        <v>94</v>
      </c>
      <c r="B44" s="41">
        <f t="shared" si="8"/>
        <v>0</v>
      </c>
      <c r="C44" s="41">
        <f t="shared" si="9"/>
        <v>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s="31" customFormat="1" ht="18.75" customHeight="1">
      <c r="A45" s="45" t="s">
        <v>95</v>
      </c>
      <c r="B45" s="41">
        <f aca="true" t="shared" si="10" ref="B45:M45">B9+B38</f>
        <v>201.78</v>
      </c>
      <c r="C45" s="41">
        <f t="shared" si="10"/>
        <v>201.78</v>
      </c>
      <c r="D45" s="41">
        <f t="shared" si="10"/>
        <v>201.78</v>
      </c>
      <c r="E45" s="41">
        <f t="shared" si="10"/>
        <v>0</v>
      </c>
      <c r="F45" s="41">
        <f t="shared" si="10"/>
        <v>0</v>
      </c>
      <c r="G45" s="41">
        <f t="shared" si="10"/>
        <v>0</v>
      </c>
      <c r="H45" s="41">
        <f t="shared" si="10"/>
        <v>0</v>
      </c>
      <c r="I45" s="41">
        <f t="shared" si="10"/>
        <v>0</v>
      </c>
      <c r="J45" s="41">
        <f t="shared" si="10"/>
        <v>0</v>
      </c>
      <c r="K45" s="41">
        <f t="shared" si="10"/>
        <v>0</v>
      </c>
      <c r="L45" s="41">
        <f t="shared" si="10"/>
        <v>0</v>
      </c>
      <c r="M45" s="41">
        <f t="shared" si="10"/>
        <v>0</v>
      </c>
    </row>
    <row r="46" ht="21.75" customHeight="1"/>
    <row r="47" ht="21.75" customHeight="1"/>
    <row r="48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showZeros="0" zoomScalePageLayoutView="0" workbookViewId="0" topLeftCell="A1">
      <selection activeCell="L14" sqref="L14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31.33203125" style="0" customWidth="1"/>
    <col min="5" max="5" width="11" style="0" customWidth="1"/>
    <col min="9" max="9" width="8.83203125" style="0" customWidth="1"/>
    <col min="10" max="10" width="7.33203125" style="0" customWidth="1"/>
    <col min="11" max="11" width="7.5" style="0" customWidth="1"/>
    <col min="12" max="12" width="10" style="0" bestFit="1" customWidth="1"/>
    <col min="14" max="14" width="7.5" style="0" customWidth="1"/>
    <col min="19" max="19" width="7.83203125" style="0" customWidth="1"/>
    <col min="20" max="20" width="9.66015625" style="0" customWidth="1"/>
  </cols>
  <sheetData>
    <row r="1" spans="1:20" ht="20.25">
      <c r="A1" s="17" t="s">
        <v>96</v>
      </c>
      <c r="B1" s="17"/>
      <c r="C1" s="17"/>
      <c r="D1" s="73"/>
      <c r="E1" s="73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2.5" customHeight="1">
      <c r="A2" s="63" t="s">
        <v>231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9.5" customHeight="1">
      <c r="A3" s="19"/>
      <c r="B3" s="19"/>
      <c r="C3" s="19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9" t="s">
        <v>1</v>
      </c>
      <c r="R3" s="22"/>
      <c r="S3" s="30"/>
      <c r="T3" s="30"/>
    </row>
    <row r="4" spans="1:20" ht="19.5" customHeight="1">
      <c r="A4" s="65" t="s">
        <v>97</v>
      </c>
      <c r="B4" s="65"/>
      <c r="C4" s="65"/>
      <c r="D4" s="65"/>
      <c r="E4" s="65" t="s">
        <v>98</v>
      </c>
      <c r="F4" s="65" t="s">
        <v>99</v>
      </c>
      <c r="G4" s="65"/>
      <c r="H4" s="65"/>
      <c r="I4" s="65"/>
      <c r="J4" s="65"/>
      <c r="K4" s="65" t="s">
        <v>100</v>
      </c>
      <c r="L4" s="65"/>
      <c r="M4" s="65"/>
      <c r="N4" s="65"/>
      <c r="O4" s="65"/>
      <c r="P4" s="65"/>
      <c r="Q4" s="65"/>
      <c r="R4" s="65"/>
      <c r="S4" s="65"/>
      <c r="T4" s="65" t="s">
        <v>101</v>
      </c>
    </row>
    <row r="5" spans="1:20" ht="19.5" customHeight="1">
      <c r="A5" s="65" t="s">
        <v>102</v>
      </c>
      <c r="B5" s="65"/>
      <c r="C5" s="65"/>
      <c r="D5" s="65" t="s">
        <v>103</v>
      </c>
      <c r="E5" s="65"/>
      <c r="F5" s="65" t="s">
        <v>104</v>
      </c>
      <c r="G5" s="65" t="s">
        <v>105</v>
      </c>
      <c r="H5" s="65" t="s">
        <v>106</v>
      </c>
      <c r="I5" s="65" t="s">
        <v>107</v>
      </c>
      <c r="J5" s="74" t="s">
        <v>108</v>
      </c>
      <c r="K5" s="65" t="s">
        <v>104</v>
      </c>
      <c r="L5" s="65" t="s">
        <v>109</v>
      </c>
      <c r="M5" s="65" t="s">
        <v>110</v>
      </c>
      <c r="N5" s="65" t="s">
        <v>111</v>
      </c>
      <c r="O5" s="65" t="s">
        <v>112</v>
      </c>
      <c r="P5" s="65" t="s">
        <v>113</v>
      </c>
      <c r="Q5" s="65" t="s">
        <v>114</v>
      </c>
      <c r="R5" s="65" t="s">
        <v>115</v>
      </c>
      <c r="S5" s="76" t="s">
        <v>108</v>
      </c>
      <c r="T5" s="65"/>
    </row>
    <row r="6" spans="1:20" ht="19.5" customHeight="1">
      <c r="A6" s="3" t="s">
        <v>116</v>
      </c>
      <c r="B6" s="3" t="s">
        <v>117</v>
      </c>
      <c r="C6" s="3" t="s">
        <v>118</v>
      </c>
      <c r="D6" s="65"/>
      <c r="E6" s="65"/>
      <c r="F6" s="65"/>
      <c r="G6" s="65"/>
      <c r="H6" s="65"/>
      <c r="I6" s="65"/>
      <c r="J6" s="75"/>
      <c r="K6" s="65"/>
      <c r="L6" s="65"/>
      <c r="M6" s="65"/>
      <c r="N6" s="65"/>
      <c r="O6" s="65"/>
      <c r="P6" s="65"/>
      <c r="Q6" s="65"/>
      <c r="R6" s="65"/>
      <c r="S6" s="77"/>
      <c r="T6" s="65"/>
    </row>
    <row r="7" spans="1:20" ht="19.5" customHeight="1">
      <c r="A7" s="3" t="s">
        <v>119</v>
      </c>
      <c r="B7" s="3" t="s">
        <v>120</v>
      </c>
      <c r="C7" s="3" t="s">
        <v>120</v>
      </c>
      <c r="D7" s="3" t="s">
        <v>121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</row>
    <row r="8" spans="1:20" ht="29.25" customHeight="1">
      <c r="A8" s="23">
        <v>208</v>
      </c>
      <c r="B8" s="59" t="s">
        <v>202</v>
      </c>
      <c r="C8" s="23" t="s">
        <v>203</v>
      </c>
      <c r="D8" s="24" t="s">
        <v>204</v>
      </c>
      <c r="E8" s="3">
        <f aca="true" t="shared" si="0" ref="E8:E14">F8+K8</f>
        <v>18.66</v>
      </c>
      <c r="F8" s="3">
        <f aca="true" t="shared" si="1" ref="F8:F14">SUM(G8:J8)</f>
        <v>18.66</v>
      </c>
      <c r="G8" s="3">
        <f>'一般公共预算支出表'!D14</f>
        <v>18.66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23" t="s">
        <v>123</v>
      </c>
      <c r="B9" s="59" t="s">
        <v>207</v>
      </c>
      <c r="C9" s="23" t="s">
        <v>205</v>
      </c>
      <c r="D9" s="24" t="s">
        <v>124</v>
      </c>
      <c r="E9" s="3">
        <f t="shared" si="0"/>
        <v>0.93</v>
      </c>
      <c r="F9" s="3">
        <f t="shared" si="1"/>
        <v>0.93</v>
      </c>
      <c r="G9" s="3">
        <f>'一般公共预算支出表'!D17</f>
        <v>0.93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9.5" customHeight="1">
      <c r="A10" s="23" t="s">
        <v>123</v>
      </c>
      <c r="B10" s="59" t="s">
        <v>207</v>
      </c>
      <c r="C10" s="23" t="s">
        <v>206</v>
      </c>
      <c r="D10" s="24" t="s">
        <v>125</v>
      </c>
      <c r="E10" s="3">
        <f t="shared" si="0"/>
        <v>0.47</v>
      </c>
      <c r="F10" s="3">
        <f t="shared" si="1"/>
        <v>0.47</v>
      </c>
      <c r="G10" s="3">
        <f>'一般公共预算支出表'!D16</f>
        <v>0.47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7" customHeight="1">
      <c r="A11" s="23" t="s">
        <v>208</v>
      </c>
      <c r="B11" s="59" t="s">
        <v>209</v>
      </c>
      <c r="C11" s="23" t="s">
        <v>210</v>
      </c>
      <c r="D11" s="24" t="s">
        <v>211</v>
      </c>
      <c r="E11" s="3">
        <f t="shared" si="0"/>
        <v>10.26</v>
      </c>
      <c r="F11" s="3">
        <f t="shared" si="1"/>
        <v>10.26</v>
      </c>
      <c r="G11" s="3">
        <f>'一般公共预算支出表'!D15</f>
        <v>10.26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9.5" customHeight="1">
      <c r="A12" s="23" t="s">
        <v>201</v>
      </c>
      <c r="B12" s="23" t="s">
        <v>126</v>
      </c>
      <c r="C12" s="23" t="s">
        <v>122</v>
      </c>
      <c r="D12" s="25" t="s">
        <v>200</v>
      </c>
      <c r="E12" s="3">
        <f t="shared" si="0"/>
        <v>146.26000000000002</v>
      </c>
      <c r="F12" s="3">
        <f t="shared" si="1"/>
        <v>146.26000000000002</v>
      </c>
      <c r="G12" s="3">
        <f>'一般公共预算支出表'!D11+'一般公共预算支出表'!D12</f>
        <v>93.30000000000001</v>
      </c>
      <c r="H12" s="3">
        <f>'一般公共预算支出表'!D18</f>
        <v>52.96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8"/>
    </row>
    <row r="13" spans="1:20" ht="19.5" customHeight="1">
      <c r="A13" s="23" t="s">
        <v>226</v>
      </c>
      <c r="B13" s="23" t="s">
        <v>227</v>
      </c>
      <c r="C13" s="23" t="s">
        <v>227</v>
      </c>
      <c r="D13" s="25" t="s">
        <v>228</v>
      </c>
      <c r="E13" s="3">
        <f>K13</f>
        <v>14</v>
      </c>
      <c r="F13" s="3"/>
      <c r="G13" s="3"/>
      <c r="H13" s="3"/>
      <c r="I13" s="3"/>
      <c r="J13" s="3"/>
      <c r="K13" s="3">
        <f>L13</f>
        <v>14</v>
      </c>
      <c r="L13" s="3">
        <v>14</v>
      </c>
      <c r="M13" s="3"/>
      <c r="N13" s="3"/>
      <c r="O13" s="3"/>
      <c r="P13" s="3"/>
      <c r="Q13" s="3"/>
      <c r="R13" s="3"/>
      <c r="S13" s="3"/>
      <c r="T13" s="28"/>
    </row>
    <row r="14" spans="1:20" ht="19.5" customHeight="1">
      <c r="A14" s="23" t="s">
        <v>127</v>
      </c>
      <c r="B14" s="23" t="s">
        <v>126</v>
      </c>
      <c r="C14" s="23" t="s">
        <v>122</v>
      </c>
      <c r="D14" s="26" t="s">
        <v>128</v>
      </c>
      <c r="E14" s="3">
        <f t="shared" si="0"/>
        <v>11.2</v>
      </c>
      <c r="F14" s="3">
        <f t="shared" si="1"/>
        <v>11.2</v>
      </c>
      <c r="G14" s="3"/>
      <c r="H14" s="3"/>
      <c r="I14" s="3">
        <f>'一般公共预算支出表'!D36</f>
        <v>11.2</v>
      </c>
      <c r="J14" s="3"/>
      <c r="K14" s="27"/>
      <c r="L14" s="3"/>
      <c r="M14" s="3"/>
      <c r="N14" s="3"/>
      <c r="O14" s="3"/>
      <c r="P14" s="3"/>
      <c r="Q14" s="3"/>
      <c r="R14" s="3"/>
      <c r="S14" s="3"/>
      <c r="T14" s="28"/>
    </row>
    <row r="15" spans="1:20" ht="19.5" customHeight="1">
      <c r="A15" s="23"/>
      <c r="B15" s="23"/>
      <c r="C15" s="23"/>
      <c r="D15" s="3" t="s">
        <v>104</v>
      </c>
      <c r="E15" s="3">
        <f>SUM(E8:E14)</f>
        <v>201.78</v>
      </c>
      <c r="F15" s="3">
        <f>SUM(F8:F14)</f>
        <v>187.78</v>
      </c>
      <c r="G15" s="3">
        <f aca="true" t="shared" si="2" ref="G15:T15">SUM(G8:G14)</f>
        <v>123.62</v>
      </c>
      <c r="H15" s="3">
        <f t="shared" si="2"/>
        <v>52.96</v>
      </c>
      <c r="I15" s="3">
        <f t="shared" si="2"/>
        <v>11.2</v>
      </c>
      <c r="J15" s="3">
        <f t="shared" si="2"/>
        <v>0</v>
      </c>
      <c r="K15" s="3">
        <f t="shared" si="2"/>
        <v>14</v>
      </c>
      <c r="L15" s="3">
        <f t="shared" si="2"/>
        <v>14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0</v>
      </c>
      <c r="S15" s="3">
        <f t="shared" si="2"/>
        <v>0</v>
      </c>
      <c r="T15" s="3">
        <f t="shared" si="2"/>
        <v>0</v>
      </c>
    </row>
    <row r="16" ht="27" customHeight="1"/>
  </sheetData>
  <sheetProtection/>
  <mergeCells count="24">
    <mergeCell ref="S5:S6"/>
    <mergeCell ref="T4:T6"/>
    <mergeCell ref="A5:C5"/>
    <mergeCell ref="D5:D6"/>
    <mergeCell ref="E4:E6"/>
    <mergeCell ref="F5:F6"/>
    <mergeCell ref="O5:O6"/>
    <mergeCell ref="P5:P6"/>
    <mergeCell ref="Q5:Q6"/>
    <mergeCell ref="R5:R6"/>
    <mergeCell ref="S2:T2"/>
    <mergeCell ref="A4:D4"/>
    <mergeCell ref="F4:J4"/>
    <mergeCell ref="K4:S4"/>
    <mergeCell ref="D1:E1"/>
    <mergeCell ref="A2:R2"/>
    <mergeCell ref="K5:K6"/>
    <mergeCell ref="L5:L6"/>
    <mergeCell ref="M5:M6"/>
    <mergeCell ref="N5:N6"/>
    <mergeCell ref="G5:G6"/>
    <mergeCell ref="H5:H6"/>
    <mergeCell ref="I5:I6"/>
    <mergeCell ref="J5:J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129</v>
      </c>
    </row>
    <row r="2" spans="1:7" ht="27" customHeight="1">
      <c r="A2" s="63" t="s">
        <v>232</v>
      </c>
      <c r="B2" s="63"/>
      <c r="C2" s="63"/>
      <c r="D2" s="63"/>
      <c r="E2" s="9"/>
      <c r="F2" s="9"/>
      <c r="G2" s="9"/>
    </row>
    <row r="3" spans="1:7" ht="19.5" customHeight="1">
      <c r="A3" s="10"/>
      <c r="B3" s="7"/>
      <c r="C3" s="7"/>
      <c r="D3" s="7" t="s">
        <v>60</v>
      </c>
      <c r="E3" s="9"/>
      <c r="F3" s="9"/>
      <c r="G3" s="9"/>
    </row>
    <row r="4" spans="1:7" ht="19.5" customHeight="1">
      <c r="A4" s="11" t="s">
        <v>130</v>
      </c>
      <c r="B4" s="11" t="s">
        <v>131</v>
      </c>
      <c r="C4" s="11" t="s">
        <v>132</v>
      </c>
      <c r="D4" s="11" t="s">
        <v>131</v>
      </c>
      <c r="E4" s="10"/>
      <c r="F4" s="10"/>
      <c r="G4" s="10"/>
    </row>
    <row r="5" spans="1:7" ht="19.5" customHeight="1">
      <c r="A5" s="12" t="s">
        <v>133</v>
      </c>
      <c r="B5" s="11"/>
      <c r="C5" s="12" t="s">
        <v>134</v>
      </c>
      <c r="D5" s="11"/>
      <c r="E5" s="10"/>
      <c r="F5" s="10"/>
      <c r="G5" s="10"/>
    </row>
    <row r="6" spans="1:7" ht="19.5" customHeight="1">
      <c r="A6" s="12" t="s">
        <v>135</v>
      </c>
      <c r="B6" s="11"/>
      <c r="C6" s="12" t="s">
        <v>136</v>
      </c>
      <c r="D6" s="11"/>
      <c r="E6" s="10"/>
      <c r="F6" s="10"/>
      <c r="G6" s="10"/>
    </row>
    <row r="7" spans="1:7" ht="19.5" customHeight="1">
      <c r="A7" s="12" t="s">
        <v>137</v>
      </c>
      <c r="B7" s="11"/>
      <c r="C7" s="12" t="s">
        <v>138</v>
      </c>
      <c r="D7" s="11"/>
      <c r="E7" s="10"/>
      <c r="F7" s="10"/>
      <c r="G7" s="10"/>
    </row>
    <row r="8" spans="1:7" ht="19.5" customHeight="1">
      <c r="A8" s="12" t="s">
        <v>139</v>
      </c>
      <c r="B8" s="11"/>
      <c r="C8" s="12" t="s">
        <v>140</v>
      </c>
      <c r="D8" s="11"/>
      <c r="E8" s="10"/>
      <c r="F8" s="10"/>
      <c r="G8" s="10"/>
    </row>
    <row r="9" spans="1:7" ht="19.5" customHeight="1">
      <c r="A9" s="12" t="s">
        <v>141</v>
      </c>
      <c r="B9" s="11"/>
      <c r="C9" s="12" t="s">
        <v>142</v>
      </c>
      <c r="D9" s="11"/>
      <c r="E9" s="10"/>
      <c r="F9" s="10"/>
      <c r="G9" s="10"/>
    </row>
    <row r="10" spans="1:7" ht="19.5" customHeight="1">
      <c r="A10" s="12" t="s">
        <v>143</v>
      </c>
      <c r="B10" s="11"/>
      <c r="C10" s="12" t="s">
        <v>144</v>
      </c>
      <c r="D10" s="11"/>
      <c r="E10" s="10"/>
      <c r="F10" s="10"/>
      <c r="G10" s="10"/>
    </row>
    <row r="11" spans="1:7" ht="19.5" customHeight="1">
      <c r="A11" s="12" t="s">
        <v>145</v>
      </c>
      <c r="B11" s="11"/>
      <c r="C11" s="12" t="s">
        <v>146</v>
      </c>
      <c r="D11" s="11"/>
      <c r="E11" s="10"/>
      <c r="F11" s="10"/>
      <c r="G11" s="10"/>
    </row>
    <row r="12" spans="1:7" ht="19.5" customHeight="1">
      <c r="A12" s="12" t="s">
        <v>147</v>
      </c>
      <c r="B12" s="11"/>
      <c r="C12" s="12" t="s">
        <v>148</v>
      </c>
      <c r="D12" s="11"/>
      <c r="E12" s="10"/>
      <c r="F12" s="10"/>
      <c r="G12" s="10"/>
    </row>
    <row r="13" spans="1:7" ht="19.5" customHeight="1">
      <c r="A13" s="12" t="s">
        <v>149</v>
      </c>
      <c r="B13" s="11"/>
      <c r="C13" s="12" t="s">
        <v>150</v>
      </c>
      <c r="D13" s="11"/>
      <c r="E13" s="10"/>
      <c r="F13" s="10"/>
      <c r="G13" s="10"/>
    </row>
    <row r="14" spans="1:7" ht="19.5" customHeight="1">
      <c r="A14" s="12" t="s">
        <v>151</v>
      </c>
      <c r="B14" s="11"/>
      <c r="C14" s="12" t="s">
        <v>152</v>
      </c>
      <c r="D14" s="11"/>
      <c r="E14" s="10"/>
      <c r="F14" s="10"/>
      <c r="G14" s="10"/>
    </row>
    <row r="15" spans="1:7" ht="19.5" customHeight="1">
      <c r="A15" s="12" t="s">
        <v>153</v>
      </c>
      <c r="B15" s="11"/>
      <c r="C15" s="12" t="s">
        <v>154</v>
      </c>
      <c r="D15" s="11"/>
      <c r="E15" s="10"/>
      <c r="F15" s="10"/>
      <c r="G15" s="10"/>
    </row>
    <row r="16" spans="1:7" ht="19.5" customHeight="1">
      <c r="A16" s="12" t="s">
        <v>155</v>
      </c>
      <c r="B16" s="11"/>
      <c r="C16" s="12" t="s">
        <v>156</v>
      </c>
      <c r="D16" s="11"/>
      <c r="E16" s="10"/>
      <c r="F16" s="10"/>
      <c r="G16" s="10"/>
    </row>
    <row r="17" spans="1:7" ht="19.5" customHeight="1">
      <c r="A17" s="12" t="s">
        <v>157</v>
      </c>
      <c r="B17" s="11"/>
      <c r="C17" s="12" t="s">
        <v>158</v>
      </c>
      <c r="D17" s="11"/>
      <c r="E17" s="10"/>
      <c r="F17" s="10"/>
      <c r="G17" s="10"/>
    </row>
    <row r="18" spans="1:7" ht="19.5" customHeight="1">
      <c r="A18" s="12" t="s">
        <v>159</v>
      </c>
      <c r="B18" s="11"/>
      <c r="C18" s="12" t="s">
        <v>160</v>
      </c>
      <c r="D18" s="11"/>
      <c r="E18" s="10"/>
      <c r="F18" s="10"/>
      <c r="G18" s="10"/>
    </row>
    <row r="19" spans="1:7" ht="19.5" customHeight="1">
      <c r="A19" s="12" t="s">
        <v>161</v>
      </c>
      <c r="B19" s="11"/>
      <c r="C19" s="12" t="s">
        <v>162</v>
      </c>
      <c r="D19" s="11"/>
      <c r="E19" s="10"/>
      <c r="F19" s="10"/>
      <c r="G19" s="10"/>
    </row>
    <row r="20" spans="1:7" ht="19.5" customHeight="1">
      <c r="A20" s="12" t="s">
        <v>163</v>
      </c>
      <c r="B20" s="11"/>
      <c r="C20" s="12" t="s">
        <v>164</v>
      </c>
      <c r="D20" s="11"/>
      <c r="E20" s="10"/>
      <c r="F20" s="10"/>
      <c r="G20" s="10"/>
    </row>
    <row r="21" spans="1:7" ht="19.5" customHeight="1">
      <c r="A21" s="12"/>
      <c r="B21" s="11"/>
      <c r="C21" s="12" t="s">
        <v>165</v>
      </c>
      <c r="D21" s="11"/>
      <c r="E21" s="10"/>
      <c r="F21" s="10"/>
      <c r="G21" s="10"/>
    </row>
    <row r="22" spans="1:7" ht="19.5" customHeight="1">
      <c r="A22" s="12"/>
      <c r="B22" s="11"/>
      <c r="C22" s="12" t="s">
        <v>166</v>
      </c>
      <c r="D22" s="11"/>
      <c r="E22" s="10"/>
      <c r="F22" s="10"/>
      <c r="G22" s="10"/>
    </row>
    <row r="23" spans="1:7" ht="19.5" customHeight="1">
      <c r="A23" s="12"/>
      <c r="B23" s="11"/>
      <c r="C23" s="12" t="s">
        <v>167</v>
      </c>
      <c r="D23" s="11"/>
      <c r="E23" s="10"/>
      <c r="F23" s="10"/>
      <c r="G23" s="10"/>
    </row>
    <row r="24" spans="1:7" ht="19.5" customHeight="1">
      <c r="A24" s="12"/>
      <c r="B24" s="11"/>
      <c r="C24" s="12" t="s">
        <v>168</v>
      </c>
      <c r="D24" s="11"/>
      <c r="E24" s="10"/>
      <c r="F24" s="10"/>
      <c r="G24" s="10"/>
    </row>
    <row r="25" spans="1:7" ht="19.5" customHeight="1">
      <c r="A25" s="12"/>
      <c r="B25" s="11"/>
      <c r="C25" s="12" t="s">
        <v>169</v>
      </c>
      <c r="D25" s="11"/>
      <c r="E25" s="10"/>
      <c r="F25" s="10"/>
      <c r="G25" s="10"/>
    </row>
    <row r="26" spans="1:7" ht="19.5" customHeight="1">
      <c r="A26" s="12"/>
      <c r="B26" s="11"/>
      <c r="C26" s="12" t="s">
        <v>170</v>
      </c>
      <c r="D26" s="11"/>
      <c r="E26" s="10"/>
      <c r="F26" s="10"/>
      <c r="G26" s="10"/>
    </row>
    <row r="27" spans="1:7" ht="19.5" customHeight="1">
      <c r="A27" s="12"/>
      <c r="B27" s="11"/>
      <c r="C27" s="12" t="s">
        <v>171</v>
      </c>
      <c r="D27" s="11"/>
      <c r="E27" s="10"/>
      <c r="F27" s="10"/>
      <c r="G27" s="10"/>
    </row>
    <row r="28" spans="1:7" ht="19.5" customHeight="1">
      <c r="A28" s="12"/>
      <c r="B28" s="11"/>
      <c r="C28" s="12" t="s">
        <v>172</v>
      </c>
      <c r="D28" s="11"/>
      <c r="E28" s="10"/>
      <c r="F28" s="10"/>
      <c r="G28" s="10"/>
    </row>
    <row r="29" spans="1:7" ht="19.5" customHeight="1">
      <c r="A29" s="12"/>
      <c r="B29" s="11"/>
      <c r="C29" s="12" t="s">
        <v>173</v>
      </c>
      <c r="D29" s="11"/>
      <c r="E29" s="10"/>
      <c r="F29" s="10"/>
      <c r="G29" s="10"/>
    </row>
    <row r="30" spans="1:7" ht="19.5" customHeight="1">
      <c r="A30" s="12"/>
      <c r="B30" s="11"/>
      <c r="C30" s="12" t="s">
        <v>174</v>
      </c>
      <c r="D30" s="11"/>
      <c r="E30" s="10"/>
      <c r="F30" s="10"/>
      <c r="G30" s="10"/>
    </row>
    <row r="31" spans="1:7" ht="19.5" customHeight="1">
      <c r="A31" s="12"/>
      <c r="B31" s="11"/>
      <c r="C31" s="12" t="s">
        <v>175</v>
      </c>
      <c r="D31" s="11"/>
      <c r="E31" s="10"/>
      <c r="F31" s="10"/>
      <c r="G31" s="10"/>
    </row>
    <row r="32" spans="1:7" ht="19.5" customHeight="1">
      <c r="A32" s="12"/>
      <c r="B32" s="11"/>
      <c r="C32" s="12" t="s">
        <v>176</v>
      </c>
      <c r="D32" s="11"/>
      <c r="E32" s="10"/>
      <c r="F32" s="10"/>
      <c r="G32" s="10"/>
    </row>
    <row r="33" spans="1:7" ht="19.5" customHeight="1">
      <c r="A33" s="12"/>
      <c r="B33" s="11"/>
      <c r="C33" s="12" t="s">
        <v>177</v>
      </c>
      <c r="D33" s="11"/>
      <c r="E33" s="10"/>
      <c r="F33" s="10"/>
      <c r="G33" s="10"/>
    </row>
    <row r="34" spans="1:7" ht="19.5" customHeight="1">
      <c r="A34" s="12"/>
      <c r="B34" s="11"/>
      <c r="C34" s="12" t="s">
        <v>178</v>
      </c>
      <c r="D34" s="11"/>
      <c r="E34" s="10"/>
      <c r="F34" s="10"/>
      <c r="G34" s="10"/>
    </row>
    <row r="35" spans="1:7" ht="19.5" customHeight="1">
      <c r="A35" s="12"/>
      <c r="B35" s="11"/>
      <c r="C35" s="12" t="s">
        <v>179</v>
      </c>
      <c r="D35" s="11"/>
      <c r="E35" s="10"/>
      <c r="F35" s="10"/>
      <c r="G35" s="10"/>
    </row>
    <row r="36" spans="1:7" ht="19.5" customHeight="1">
      <c r="A36" s="12"/>
      <c r="B36" s="11"/>
      <c r="C36" s="12" t="s">
        <v>180</v>
      </c>
      <c r="D36" s="11"/>
      <c r="E36" s="10"/>
      <c r="F36" s="10"/>
      <c r="G36" s="10"/>
    </row>
    <row r="37" spans="1:7" ht="19.5" customHeight="1">
      <c r="A37" s="12"/>
      <c r="B37" s="11"/>
      <c r="C37" s="12"/>
      <c r="D37" s="11"/>
      <c r="E37" s="10"/>
      <c r="F37" s="10"/>
      <c r="G37" s="10"/>
    </row>
    <row r="38" spans="1:7" ht="19.5" customHeight="1">
      <c r="A38" s="13" t="s">
        <v>181</v>
      </c>
      <c r="B38" s="14"/>
      <c r="C38" s="13" t="s">
        <v>182</v>
      </c>
      <c r="D38" s="14"/>
      <c r="E38" s="15"/>
      <c r="F38" s="15"/>
      <c r="G38" s="15"/>
    </row>
    <row r="39" spans="1:7" ht="19.5" customHeight="1">
      <c r="A39" s="12" t="s">
        <v>183</v>
      </c>
      <c r="B39" s="11"/>
      <c r="C39" s="16" t="s">
        <v>184</v>
      </c>
      <c r="D39" s="11"/>
      <c r="E39" s="10"/>
      <c r="F39" s="10"/>
      <c r="G39" s="10"/>
    </row>
    <row r="40" spans="1:7" ht="19.5" customHeight="1">
      <c r="A40" s="12" t="s">
        <v>185</v>
      </c>
      <c r="B40" s="11"/>
      <c r="C40" s="12" t="s">
        <v>186</v>
      </c>
      <c r="D40" s="11"/>
      <c r="E40" s="15"/>
      <c r="F40" s="15"/>
      <c r="G40" s="15"/>
    </row>
    <row r="41" spans="1:7" ht="13.5" customHeight="1">
      <c r="A41" s="78"/>
      <c r="B41" s="78"/>
      <c r="C41" s="78"/>
      <c r="D41" s="78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9" sqref="C9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187</v>
      </c>
    </row>
    <row r="2" spans="1:3" ht="35.25" customHeight="1">
      <c r="A2" s="79" t="s">
        <v>233</v>
      </c>
      <c r="B2" s="79"/>
      <c r="C2" s="79"/>
    </row>
    <row r="3" spans="1:3" ht="23.25" customHeight="1">
      <c r="A3" s="1"/>
      <c r="B3" s="1"/>
      <c r="C3" s="2" t="s">
        <v>60</v>
      </c>
    </row>
    <row r="4" spans="1:3" ht="30.75" customHeight="1">
      <c r="A4" s="3" t="s">
        <v>188</v>
      </c>
      <c r="B4" s="3" t="s">
        <v>189</v>
      </c>
      <c r="C4" s="3" t="s">
        <v>190</v>
      </c>
    </row>
    <row r="5" spans="1:3" ht="27.75" customHeight="1">
      <c r="A5" s="3" t="s">
        <v>95</v>
      </c>
      <c r="B5" s="3">
        <f>B7+B8</f>
        <v>13</v>
      </c>
      <c r="C5" s="4"/>
    </row>
    <row r="6" spans="1:3" ht="27" customHeight="1">
      <c r="A6" s="4" t="s">
        <v>191</v>
      </c>
      <c r="B6" s="3"/>
      <c r="C6" s="4"/>
    </row>
    <row r="7" spans="1:3" ht="33" customHeight="1">
      <c r="A7" s="4" t="s">
        <v>192</v>
      </c>
      <c r="B7" s="3">
        <v>8</v>
      </c>
      <c r="C7" s="4"/>
    </row>
    <row r="8" spans="1:3" ht="38.25" customHeight="1">
      <c r="A8" s="4" t="s">
        <v>193</v>
      </c>
      <c r="B8" s="3">
        <v>5</v>
      </c>
      <c r="C8" s="4" t="s">
        <v>229</v>
      </c>
    </row>
    <row r="9" spans="1:3" ht="36.75" customHeight="1">
      <c r="A9" s="5" t="s">
        <v>194</v>
      </c>
      <c r="B9" s="4"/>
      <c r="C9" s="4"/>
    </row>
    <row r="10" spans="1:3" ht="27.75" customHeight="1">
      <c r="A10" s="4" t="s">
        <v>195</v>
      </c>
      <c r="B10" s="4"/>
      <c r="C10" s="4"/>
    </row>
    <row r="11" spans="1:3" ht="12">
      <c r="A11" s="6"/>
      <c r="B11" s="6"/>
      <c r="C11" s="6"/>
    </row>
    <row r="12" spans="1:3" ht="12">
      <c r="A12" s="6"/>
      <c r="B12" s="6"/>
      <c r="C12" s="6"/>
    </row>
    <row r="13" spans="1:3" ht="39" customHeight="1">
      <c r="A13" s="80" t="s">
        <v>196</v>
      </c>
      <c r="B13" s="80"/>
      <c r="C13" s="80"/>
    </row>
    <row r="14" spans="1:3" ht="23.25" customHeight="1">
      <c r="A14" s="8" t="s">
        <v>197</v>
      </c>
      <c r="B14" s="1"/>
      <c r="C14" s="1"/>
    </row>
  </sheetData>
  <sheetProtection/>
  <mergeCells count="2">
    <mergeCell ref="A2:C2"/>
    <mergeCell ref="A13:C13"/>
  </mergeCells>
  <printOptions horizontalCentered="1"/>
  <pageMargins left="0.7086614173228347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2017-07-04T06:41:28Z</cp:lastPrinted>
  <dcterms:created xsi:type="dcterms:W3CDTF">2017-06-27T14:26:11Z</dcterms:created>
  <dcterms:modified xsi:type="dcterms:W3CDTF">2017-07-04T08:31:03Z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