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汇总表" sheetId="9" r:id="rId1"/>
    <sheet name="汇总明细表" sheetId="2" r:id="rId2"/>
    <sheet name="广兴" sheetId="3" r:id="rId3"/>
    <sheet name="许市" sheetId="4" r:id="rId4"/>
    <sheet name="采桑湖" sheetId="5" r:id="rId5"/>
    <sheet name="钱粮湖" sheetId="6" r:id="rId6"/>
    <sheet name="良心堡" sheetId="7" r:id="rId7"/>
    <sheet name="君山柳林" sheetId="10" r:id="rId8"/>
    <sheet name="作废" sheetId="1" r:id="rId9"/>
  </sheets>
  <externalReferences>
    <externalReference r:id="rId10"/>
    <externalReference r:id="rId11"/>
    <externalReference r:id="rId12"/>
    <externalReference r:id="rId13"/>
  </externalReferences>
  <definedNames>
    <definedName name="_xlnm._FilterDatabase" localSheetId="2" hidden="1">广兴!$A$1:$P$109</definedName>
    <definedName name="_xlnm._FilterDatabase" localSheetId="3" hidden="1">许市!$A$1:$M$102</definedName>
    <definedName name="_xlnm._FilterDatabase" localSheetId="4" hidden="1">采桑湖!$A$1:$O$54</definedName>
    <definedName name="_xlnm._FilterDatabase" localSheetId="5" hidden="1">钱粮湖!$A$1:$Q$80</definedName>
    <definedName name="_xlnm._FilterDatabase" localSheetId="6" hidden="1">良心堡!$A$1:$Q$13</definedName>
    <definedName name="_xlnm._FilterDatabase" localSheetId="7" hidden="1">君山柳林!$A$2:$O$127</definedName>
    <definedName name="_xlnm._FilterDatabase" localSheetId="1" hidden="1">汇总明细表!$A$3:$T$477</definedName>
    <definedName name="_xlnm.Print_Titles" localSheetId="1">汇总明细表!$3:$3</definedName>
  </definedNames>
  <calcPr calcId="144525" concurrentCalc="0"/>
</workbook>
</file>

<file path=xl/sharedStrings.xml><?xml version="1.0" encoding="utf-8"?>
<sst xmlns="http://schemas.openxmlformats.org/spreadsheetml/2006/main" count="772">
  <si>
    <t>2018年君山区小额信贷贴息汇总表（截止5月底）</t>
  </si>
  <si>
    <t>镇（街道）</t>
  </si>
  <si>
    <t>贴息户数 （户）</t>
  </si>
  <si>
    <t>本年应贴</t>
  </si>
  <si>
    <t>上年多（少）贴</t>
  </si>
  <si>
    <t>实贴金额（元）</t>
  </si>
  <si>
    <t>广兴洲镇</t>
  </si>
  <si>
    <t>许市镇</t>
  </si>
  <si>
    <t>钱粮湖镇</t>
  </si>
  <si>
    <t>良心堡镇</t>
  </si>
  <si>
    <t>采桑湖镇</t>
  </si>
  <si>
    <t>柳林洲街道办事处</t>
  </si>
  <si>
    <t>合计</t>
  </si>
  <si>
    <t>2018年君山区贴息明细（截止5月底）</t>
  </si>
  <si>
    <t>乡镇</t>
  </si>
  <si>
    <t>借款人</t>
  </si>
  <si>
    <t>借款金额</t>
  </si>
  <si>
    <t>借款时间</t>
  </si>
  <si>
    <t>期限</t>
  </si>
  <si>
    <t>贷款到期日</t>
  </si>
  <si>
    <t>起息日期</t>
  </si>
  <si>
    <t>结息日期</t>
  </si>
  <si>
    <t>天数</t>
  </si>
  <si>
    <t>利率（年）</t>
  </si>
  <si>
    <t>贴息金额</t>
  </si>
  <si>
    <t>被清理日期</t>
  </si>
  <si>
    <t>上次多贴扣除部分</t>
  </si>
  <si>
    <t>备注</t>
  </si>
  <si>
    <t>广兴洲</t>
  </si>
  <si>
    <t>张国庆</t>
  </si>
  <si>
    <t>2016-11-02</t>
  </si>
  <si>
    <t>2年</t>
  </si>
  <si>
    <t>曹岳林</t>
  </si>
  <si>
    <t>2016-11-17</t>
  </si>
  <si>
    <t>刘志新</t>
  </si>
  <si>
    <t>2016-11-22</t>
  </si>
  <si>
    <t>3年</t>
  </si>
  <si>
    <t>龙刚</t>
  </si>
  <si>
    <t>2016-11-28</t>
  </si>
  <si>
    <t>汪全立</t>
  </si>
  <si>
    <t>高国祥</t>
  </si>
  <si>
    <t>刘建波</t>
  </si>
  <si>
    <t>刘传治</t>
  </si>
  <si>
    <t>张志军</t>
  </si>
  <si>
    <t>张官云</t>
  </si>
  <si>
    <t>李友娥</t>
  </si>
  <si>
    <t>2016-11-30</t>
  </si>
  <si>
    <t>袁武波</t>
  </si>
  <si>
    <t>2017-08-07</t>
  </si>
  <si>
    <t>1年</t>
  </si>
  <si>
    <t>周学刚</t>
  </si>
  <si>
    <t>2017-09-04</t>
  </si>
  <si>
    <t>龚光华</t>
  </si>
  <si>
    <t>2017-09-06</t>
  </si>
  <si>
    <t>王群兴</t>
  </si>
  <si>
    <t>2017-09-20</t>
  </si>
  <si>
    <t>任兵</t>
  </si>
  <si>
    <t>2017-10-11</t>
  </si>
  <si>
    <t>李鑫</t>
  </si>
  <si>
    <t>2017-10-12</t>
  </si>
  <si>
    <t>龙世权</t>
  </si>
  <si>
    <t>2017-10-17</t>
  </si>
  <si>
    <t>余兆波</t>
  </si>
  <si>
    <t>易佑</t>
  </si>
  <si>
    <t>程良</t>
  </si>
  <si>
    <t>方海元</t>
  </si>
  <si>
    <t>2017-10-18</t>
  </si>
  <si>
    <t>汤新男</t>
  </si>
  <si>
    <t>2017-10-20</t>
  </si>
  <si>
    <t>叶学文</t>
  </si>
  <si>
    <t>周水珍</t>
  </si>
  <si>
    <t>赵胜仁</t>
  </si>
  <si>
    <t>秦万禧</t>
  </si>
  <si>
    <t>2017-10-23</t>
  </si>
  <si>
    <t>刘建辉</t>
  </si>
  <si>
    <t>秦光齐</t>
  </si>
  <si>
    <t>文喜平</t>
  </si>
  <si>
    <t>2017-10-24</t>
  </si>
  <si>
    <t>王春伏</t>
  </si>
  <si>
    <t>白浩</t>
  </si>
  <si>
    <t>2017-10-25</t>
  </si>
  <si>
    <t>龙月红</t>
  </si>
  <si>
    <t>王冬华</t>
  </si>
  <si>
    <t>戴岳春</t>
  </si>
  <si>
    <t>付观志</t>
  </si>
  <si>
    <t>李善成</t>
  </si>
  <si>
    <t>2017-10-26</t>
  </si>
  <si>
    <t>宋国庆</t>
  </si>
  <si>
    <t>张如峰</t>
  </si>
  <si>
    <t>颜小署</t>
  </si>
  <si>
    <t>龙贤沐</t>
  </si>
  <si>
    <t>彭铁钢</t>
  </si>
  <si>
    <t>谢岳文</t>
  </si>
  <si>
    <t>张红兵</t>
  </si>
  <si>
    <t>熊志元</t>
  </si>
  <si>
    <t>李涛</t>
  </si>
  <si>
    <t>2017-10-27</t>
  </si>
  <si>
    <t>祝克谋</t>
  </si>
  <si>
    <t>晏得山</t>
  </si>
  <si>
    <t>2017-10-29</t>
  </si>
  <si>
    <t>赵绪峰</t>
  </si>
  <si>
    <t>李应成</t>
  </si>
  <si>
    <t>陈杰夫</t>
  </si>
  <si>
    <t>聂玉兰</t>
  </si>
  <si>
    <t>杨从喜</t>
  </si>
  <si>
    <t>2017-10-30</t>
  </si>
  <si>
    <t>李善和</t>
  </si>
  <si>
    <t>陈剑超</t>
  </si>
  <si>
    <t>熊祖新</t>
  </si>
  <si>
    <t>连友光</t>
  </si>
  <si>
    <t>杨敬</t>
  </si>
  <si>
    <t>2017-10-31</t>
  </si>
  <si>
    <t>王世珍</t>
  </si>
  <si>
    <t>冯新全</t>
  </si>
  <si>
    <t>李宝菊</t>
  </si>
  <si>
    <t>刘和平</t>
  </si>
  <si>
    <t>吴飞军</t>
  </si>
  <si>
    <t>2017-11-01</t>
  </si>
  <si>
    <t>汪庭华</t>
  </si>
  <si>
    <t>杨建池</t>
  </si>
  <si>
    <t>蔡桂香</t>
  </si>
  <si>
    <t>李国枝</t>
  </si>
  <si>
    <t>龙童生</t>
  </si>
  <si>
    <t>2017-11-02</t>
  </si>
  <si>
    <t>童桂和</t>
  </si>
  <si>
    <t>朱正国</t>
  </si>
  <si>
    <t>万岳华</t>
  </si>
  <si>
    <t>胡明星</t>
  </si>
  <si>
    <t>李学文</t>
  </si>
  <si>
    <t>夏宾如</t>
  </si>
  <si>
    <t>肖国良</t>
  </si>
  <si>
    <t>2017-11-07</t>
  </si>
  <si>
    <t>刘补发</t>
  </si>
  <si>
    <t>赵四红</t>
  </si>
  <si>
    <t>李世勇</t>
  </si>
  <si>
    <t>崔岳军</t>
  </si>
  <si>
    <t>2017-11-08</t>
  </si>
  <si>
    <t>彭继明</t>
  </si>
  <si>
    <t>周建坤</t>
  </si>
  <si>
    <t>2017-11-10</t>
  </si>
  <si>
    <t>周正华</t>
  </si>
  <si>
    <t>胡群</t>
  </si>
  <si>
    <t>朱洁</t>
  </si>
  <si>
    <t>任国富</t>
  </si>
  <si>
    <t>2017-11-13</t>
  </si>
  <si>
    <t>刘美高</t>
  </si>
  <si>
    <t>2017-11-15</t>
  </si>
  <si>
    <t>羿超</t>
  </si>
  <si>
    <t>2017-11-16</t>
  </si>
  <si>
    <t>曹岳军</t>
  </si>
  <si>
    <t>杨朝勇</t>
  </si>
  <si>
    <t>2017-11-17</t>
  </si>
  <si>
    <t>王应生</t>
  </si>
  <si>
    <t>黄再兴</t>
  </si>
  <si>
    <t>钟文秋</t>
  </si>
  <si>
    <t>陈勋</t>
  </si>
  <si>
    <t>2017-11-21</t>
  </si>
  <si>
    <t>范兵</t>
  </si>
  <si>
    <t>2017-11-22</t>
  </si>
  <si>
    <t>周武</t>
  </si>
  <si>
    <t>张诗义</t>
  </si>
  <si>
    <t>2017-11-24</t>
  </si>
  <si>
    <t>李友华</t>
  </si>
  <si>
    <t>段坤玉</t>
  </si>
  <si>
    <t>2017-12-05</t>
  </si>
  <si>
    <t>罗金见</t>
  </si>
  <si>
    <t>黄新辉</t>
  </si>
  <si>
    <t>谭作佳</t>
  </si>
  <si>
    <t>秦光艳</t>
  </si>
  <si>
    <t>夏洪平</t>
  </si>
  <si>
    <t>李伏华</t>
  </si>
  <si>
    <t>2016-11-11</t>
  </si>
  <si>
    <t>陈克超</t>
  </si>
  <si>
    <t>汤龙保</t>
  </si>
  <si>
    <t>卢伏林</t>
  </si>
  <si>
    <t>2016-11-24</t>
  </si>
  <si>
    <t>许市</t>
  </si>
  <si>
    <t>潘东平</t>
  </si>
  <si>
    <t>2016-09-26</t>
  </si>
  <si>
    <t>2018-09-26</t>
  </si>
  <si>
    <t>朱武</t>
  </si>
  <si>
    <t>2016-11-16</t>
  </si>
  <si>
    <t>2018-11-16</t>
  </si>
  <si>
    <t>文福初</t>
  </si>
  <si>
    <t>朱伯生</t>
  </si>
  <si>
    <t>朱炳焕</t>
  </si>
  <si>
    <t>2018-11-17</t>
  </si>
  <si>
    <t>龙庆</t>
  </si>
  <si>
    <t>2017-04-25</t>
  </si>
  <si>
    <t>2018-04-25</t>
  </si>
  <si>
    <t>秦明洪</t>
  </si>
  <si>
    <t>2017-05-31</t>
  </si>
  <si>
    <t>2018-05-31</t>
  </si>
  <si>
    <t>金友志</t>
  </si>
  <si>
    <t>2017-07-11</t>
  </si>
  <si>
    <t>2019-07-11</t>
  </si>
  <si>
    <t>石小君</t>
  </si>
  <si>
    <t>2017-07-21</t>
  </si>
  <si>
    <t>2018-07-21</t>
  </si>
  <si>
    <t>蔡铭强</t>
  </si>
  <si>
    <t>2017-07-24</t>
  </si>
  <si>
    <t>2018-07-24</t>
  </si>
  <si>
    <t>丁传义</t>
  </si>
  <si>
    <t>2017-07-26</t>
  </si>
  <si>
    <t>2019-07-26</t>
  </si>
  <si>
    <t>蔡得兵</t>
  </si>
  <si>
    <t>2017-08-02</t>
  </si>
  <si>
    <t>2018-08-02</t>
  </si>
  <si>
    <t>李爱军</t>
  </si>
  <si>
    <t>2017-08-03</t>
  </si>
  <si>
    <t>2018-08-03</t>
  </si>
  <si>
    <t>成应兵</t>
  </si>
  <si>
    <t>2017-08-31</t>
  </si>
  <si>
    <t>2018-08-31</t>
  </si>
  <si>
    <t>冷会勇</t>
  </si>
  <si>
    <t>2018-09-05</t>
  </si>
  <si>
    <t>胡治平</t>
  </si>
  <si>
    <t>2018-09-06</t>
  </si>
  <si>
    <t>文有忠</t>
  </si>
  <si>
    <t>赵秋强</t>
  </si>
  <si>
    <t>2017-09-08</t>
  </si>
  <si>
    <t>2018-09-08</t>
  </si>
  <si>
    <t>杨金魁</t>
  </si>
  <si>
    <t>卢进旺</t>
  </si>
  <si>
    <t>2017-09-11</t>
  </si>
  <si>
    <t>2018-09-11</t>
  </si>
  <si>
    <t>龙广伍</t>
  </si>
  <si>
    <t>2017-10-09</t>
  </si>
  <si>
    <t>2018-10-09</t>
  </si>
  <si>
    <t>周和军</t>
  </si>
  <si>
    <t>2018-10-10</t>
  </si>
  <si>
    <t>方友全</t>
  </si>
  <si>
    <t>2017-10-16</t>
  </si>
  <si>
    <t>2018-10-16</t>
  </si>
  <si>
    <t>刘炼忠</t>
  </si>
  <si>
    <t>江爱成</t>
  </si>
  <si>
    <t>2017-10-19</t>
  </si>
  <si>
    <t>2018-10-19</t>
  </si>
  <si>
    <t>蔡葵红</t>
  </si>
  <si>
    <t>2018-10-23</t>
  </si>
  <si>
    <t>陈传祖</t>
  </si>
  <si>
    <t>2018-10-26</t>
  </si>
  <si>
    <t>蔡勋洪</t>
  </si>
  <si>
    <t>2018-10-27</t>
  </si>
  <si>
    <t>王兵</t>
  </si>
  <si>
    <t>蔡宝林</t>
  </si>
  <si>
    <t>2018-10-29</t>
  </si>
  <si>
    <t>蔡伏香</t>
  </si>
  <si>
    <t>2018-10-30</t>
  </si>
  <si>
    <t>王守元</t>
  </si>
  <si>
    <t>颜云英</t>
  </si>
  <si>
    <t>苏成</t>
  </si>
  <si>
    <t>2018-10-31</t>
  </si>
  <si>
    <t>刘兵</t>
  </si>
  <si>
    <t>杨坤城</t>
  </si>
  <si>
    <t>谭六容</t>
  </si>
  <si>
    <t>龚启福</t>
  </si>
  <si>
    <t>段孝江</t>
  </si>
  <si>
    <t>2018-11-01</t>
  </si>
  <si>
    <t>李群香</t>
  </si>
  <si>
    <t>李志华</t>
  </si>
  <si>
    <t>余泽义</t>
  </si>
  <si>
    <t>王淑云</t>
  </si>
  <si>
    <t>2018-11-02</t>
  </si>
  <si>
    <t>胡小祥</t>
  </si>
  <si>
    <t>夏朝阳</t>
  </si>
  <si>
    <t>徐光明</t>
  </si>
  <si>
    <t>2017-11-06</t>
  </si>
  <si>
    <t>2018-11-06</t>
  </si>
  <si>
    <t>王守一</t>
  </si>
  <si>
    <t>付为忠</t>
  </si>
  <si>
    <t>金菲</t>
  </si>
  <si>
    <t>王兴国</t>
  </si>
  <si>
    <t>刘桂芝</t>
  </si>
  <si>
    <t>2018-11-07</t>
  </si>
  <si>
    <t>郑朴年</t>
  </si>
  <si>
    <t>2018-11-08</t>
  </si>
  <si>
    <t>丁凯</t>
  </si>
  <si>
    <t>万俊会</t>
  </si>
  <si>
    <t>杨永忠</t>
  </si>
  <si>
    <t>刘传华</t>
  </si>
  <si>
    <t>胡楠</t>
  </si>
  <si>
    <t>肖碧林</t>
  </si>
  <si>
    <t>余小德</t>
  </si>
  <si>
    <t>2017-11-11</t>
  </si>
  <si>
    <t>2018-11-11</t>
  </si>
  <si>
    <t>卢从一</t>
  </si>
  <si>
    <t>卢先凤</t>
  </si>
  <si>
    <t>2017-11-12</t>
  </si>
  <si>
    <t>2018-11-12</t>
  </si>
  <si>
    <t>金祖焕</t>
  </si>
  <si>
    <t>2018-11-13</t>
  </si>
  <si>
    <t>徐斌</t>
  </si>
  <si>
    <t>陈洁君</t>
  </si>
  <si>
    <t>季杰文</t>
  </si>
  <si>
    <t>2018-11-15</t>
  </si>
  <si>
    <t>刘志斌</t>
  </si>
  <si>
    <t>王世斌</t>
  </si>
  <si>
    <t>刘传林</t>
  </si>
  <si>
    <t>金柏立</t>
  </si>
  <si>
    <t>徐建刚</t>
  </si>
  <si>
    <t>方得华</t>
  </si>
  <si>
    <t>2017-11-20</t>
  </si>
  <si>
    <t>2018-11-20</t>
  </si>
  <si>
    <t>陈湘明</t>
  </si>
  <si>
    <t>王守彪</t>
  </si>
  <si>
    <t>2018-11-22</t>
  </si>
  <si>
    <t>蔡金娥</t>
  </si>
  <si>
    <t>王佰汉</t>
  </si>
  <si>
    <t>2017-11-23</t>
  </si>
  <si>
    <t>2018-11-23</t>
  </si>
  <si>
    <t>王群莲</t>
  </si>
  <si>
    <t>2017-11-26</t>
  </si>
  <si>
    <t>2018-11-26</t>
  </si>
  <si>
    <t>张绍平</t>
  </si>
  <si>
    <t>2017-11-27</t>
  </si>
  <si>
    <t>2018-11-27</t>
  </si>
  <si>
    <t>吴素华</t>
  </si>
  <si>
    <t>陈岳华</t>
  </si>
  <si>
    <t>李继平</t>
  </si>
  <si>
    <t>张召鹏</t>
  </si>
  <si>
    <t>龙岳检</t>
  </si>
  <si>
    <t>2017-11-28</t>
  </si>
  <si>
    <t>2018-11-28</t>
  </si>
  <si>
    <t>金声亮</t>
  </si>
  <si>
    <t>2017-11-29</t>
  </si>
  <si>
    <t>2018-11-29</t>
  </si>
  <si>
    <t>蔡万碧</t>
  </si>
  <si>
    <t>李年平</t>
  </si>
  <si>
    <t>黎德树</t>
  </si>
  <si>
    <t>黄晓华</t>
  </si>
  <si>
    <t>2017-11-30</t>
  </si>
  <si>
    <t>2018-11-30</t>
  </si>
  <si>
    <t>罗进学</t>
  </si>
  <si>
    <t>李际全</t>
  </si>
  <si>
    <t>黄爱平</t>
  </si>
  <si>
    <t>2018-12-05</t>
  </si>
  <si>
    <t>黄淑文</t>
  </si>
  <si>
    <t>2017-12-21</t>
  </si>
  <si>
    <t>2018-12-21</t>
  </si>
  <si>
    <t>姚孙平</t>
  </si>
  <si>
    <t>2017-12-28</t>
  </si>
  <si>
    <t>2018-12-28</t>
  </si>
  <si>
    <t>杨登发</t>
  </si>
  <si>
    <t>2018-01-22</t>
  </si>
  <si>
    <t>2019-01-22</t>
  </si>
  <si>
    <t>裴运锋</t>
  </si>
  <si>
    <t>2018-01-29</t>
  </si>
  <si>
    <t>2019-01-29</t>
  </si>
  <si>
    <t>候家奇</t>
  </si>
  <si>
    <t>2018-02-10</t>
  </si>
  <si>
    <t>2019-02-10</t>
  </si>
  <si>
    <t>韩春池</t>
  </si>
  <si>
    <t>2018-03-27</t>
  </si>
  <si>
    <t>2019-03-27</t>
  </si>
  <si>
    <t>龙永和</t>
  </si>
  <si>
    <t>2018-04-08</t>
  </si>
  <si>
    <t>2019-04-08</t>
  </si>
  <si>
    <t>刘传祥</t>
  </si>
  <si>
    <t>2018-04-09</t>
  </si>
  <si>
    <t>2019-04-09</t>
  </si>
  <si>
    <t>樊辉</t>
  </si>
  <si>
    <t>龙广岳</t>
  </si>
  <si>
    <t>2018-05-15</t>
  </si>
  <si>
    <t>2019-05-15</t>
  </si>
  <si>
    <t>采桑湖</t>
  </si>
  <si>
    <t>毛良科</t>
  </si>
  <si>
    <t>卜德群</t>
  </si>
  <si>
    <t>陈小云</t>
  </si>
  <si>
    <t>张美蓉</t>
  </si>
  <si>
    <t>方吉全</t>
  </si>
  <si>
    <t>张先培</t>
  </si>
  <si>
    <t>何德喜</t>
  </si>
  <si>
    <t>熊家坤</t>
  </si>
  <si>
    <t>任林华</t>
  </si>
  <si>
    <t>李游</t>
  </si>
  <si>
    <t>曹建军</t>
  </si>
  <si>
    <t>方国军</t>
  </si>
  <si>
    <t>杨国清</t>
  </si>
  <si>
    <t>段海军</t>
  </si>
  <si>
    <t>刘英雄</t>
  </si>
  <si>
    <t>余泽衡</t>
  </si>
  <si>
    <t>李建保</t>
  </si>
  <si>
    <t>尹培安</t>
  </si>
  <si>
    <t>现有余额2万元</t>
  </si>
  <si>
    <t>曹铁华</t>
  </si>
  <si>
    <t>程松林</t>
  </si>
  <si>
    <t>冯昌炎</t>
  </si>
  <si>
    <t>刘文辉</t>
  </si>
  <si>
    <t>皮赞军</t>
  </si>
  <si>
    <t>唐云辉</t>
  </si>
  <si>
    <t>方启鑫</t>
  </si>
  <si>
    <t>李新涛</t>
  </si>
  <si>
    <t>罗凤姣</t>
  </si>
  <si>
    <t>罗会政</t>
  </si>
  <si>
    <t>谢志臣</t>
  </si>
  <si>
    <t>杨三喜</t>
  </si>
  <si>
    <t>蔡卫华</t>
  </si>
  <si>
    <t>陈志铁</t>
  </si>
  <si>
    <t>李丽英</t>
  </si>
  <si>
    <t>万远民</t>
  </si>
  <si>
    <t>徐凤辉</t>
  </si>
  <si>
    <t>李太平</t>
  </si>
  <si>
    <t>熊桂华</t>
  </si>
  <si>
    <t>文友谊</t>
  </si>
  <si>
    <t>卜新华</t>
  </si>
  <si>
    <t>陈海招</t>
  </si>
  <si>
    <t>余庚荣</t>
  </si>
  <si>
    <t>刘健</t>
  </si>
  <si>
    <t>曹端明</t>
  </si>
  <si>
    <t>郭福田</t>
  </si>
  <si>
    <t>喻霞</t>
  </si>
  <si>
    <t>杨征波</t>
  </si>
  <si>
    <t>谢国泉</t>
  </si>
  <si>
    <t>2016-09-29</t>
  </si>
  <si>
    <t>张战辉</t>
  </si>
  <si>
    <t>2016-08-24</t>
  </si>
  <si>
    <t>丰科</t>
  </si>
  <si>
    <t>刘丽华</t>
  </si>
  <si>
    <t>罗元珍</t>
  </si>
  <si>
    <t>李军</t>
  </si>
  <si>
    <t>钱粮湖</t>
  </si>
  <si>
    <t>敖庆元</t>
  </si>
  <si>
    <t>敖文德</t>
  </si>
  <si>
    <t>2016-11-25</t>
  </si>
  <si>
    <t>2018-11-25</t>
  </si>
  <si>
    <t>蔡谷良</t>
  </si>
  <si>
    <t>2017-07-03</t>
  </si>
  <si>
    <t>2019-06-21</t>
  </si>
  <si>
    <t>2018-03-24</t>
  </si>
  <si>
    <t>蔡开权</t>
  </si>
  <si>
    <t>蔡连喜</t>
  </si>
  <si>
    <t>蔡元梅</t>
  </si>
  <si>
    <t>2016-11-21</t>
  </si>
  <si>
    <t>2018-11-21</t>
  </si>
  <si>
    <t>蔡远琴</t>
  </si>
  <si>
    <t>2017-12-25</t>
  </si>
  <si>
    <t>陈四明</t>
  </si>
  <si>
    <t>2017-11-18</t>
  </si>
  <si>
    <t>2018-11-18</t>
  </si>
  <si>
    <t>陈伟辉</t>
  </si>
  <si>
    <t>陈晓红</t>
  </si>
  <si>
    <t>2017-09-09</t>
  </si>
  <si>
    <t>2018-09-09</t>
  </si>
  <si>
    <t>2018-03-21</t>
  </si>
  <si>
    <t>陈元义</t>
  </si>
  <si>
    <t>2017-06-21</t>
  </si>
  <si>
    <t>代雪群</t>
  </si>
  <si>
    <t>2017-12-13</t>
  </si>
  <si>
    <t>邓燕波</t>
  </si>
  <si>
    <t>邓治国</t>
  </si>
  <si>
    <t>段加军</t>
  </si>
  <si>
    <t>范仁和</t>
  </si>
  <si>
    <t>2016-11-14</t>
  </si>
  <si>
    <t>2018-11-14</t>
  </si>
  <si>
    <t>2018-03-23</t>
  </si>
  <si>
    <t>丰慧民</t>
  </si>
  <si>
    <t>2018-01-25</t>
  </si>
  <si>
    <t>龚连娥</t>
  </si>
  <si>
    <t>2017-08-18</t>
  </si>
  <si>
    <t>2018-08-18</t>
  </si>
  <si>
    <t>管于香</t>
  </si>
  <si>
    <t>2017-11-14</t>
  </si>
  <si>
    <t>何光林</t>
  </si>
  <si>
    <t>2017-09-26</t>
  </si>
  <si>
    <t>何光耀</t>
  </si>
  <si>
    <t>2017-11-19</t>
  </si>
  <si>
    <t>2019-11-19</t>
  </si>
  <si>
    <t>何玉珍</t>
  </si>
  <si>
    <t>2017-12-07</t>
  </si>
  <si>
    <t>2018-12-07</t>
  </si>
  <si>
    <t>何元秀</t>
  </si>
  <si>
    <t>2018-11-19</t>
  </si>
  <si>
    <t>何子文</t>
  </si>
  <si>
    <t>2018-03-26</t>
  </si>
  <si>
    <t>贺桂华</t>
  </si>
  <si>
    <t>贺文华</t>
  </si>
  <si>
    <t>胡彩娥</t>
  </si>
  <si>
    <t>2018-11-10</t>
  </si>
  <si>
    <t>2018-03-10</t>
  </si>
  <si>
    <t>黄忠海</t>
  </si>
  <si>
    <t>蒋德保</t>
  </si>
  <si>
    <t>2017-08-25</t>
  </si>
  <si>
    <t>2018-08-25</t>
  </si>
  <si>
    <t>2018-01-04</t>
  </si>
  <si>
    <t>蒋飞仙</t>
  </si>
  <si>
    <t>2017-09-30</t>
  </si>
  <si>
    <t>2018-09-30</t>
  </si>
  <si>
    <t>况天尧</t>
  </si>
  <si>
    <t>李范兴</t>
  </si>
  <si>
    <t>2018-05-27</t>
  </si>
  <si>
    <t>李明元</t>
  </si>
  <si>
    <t>2017-12-17</t>
  </si>
  <si>
    <t>李娜</t>
  </si>
  <si>
    <t>李望林</t>
  </si>
  <si>
    <t>2017-05-11</t>
  </si>
  <si>
    <t>2018-05-10</t>
  </si>
  <si>
    <t>李学斌</t>
  </si>
  <si>
    <t>2018-03-13</t>
  </si>
  <si>
    <t>刘爱萍</t>
  </si>
  <si>
    <t>2017-06-09</t>
  </si>
  <si>
    <t>2019-06-09</t>
  </si>
  <si>
    <t>刘芳</t>
  </si>
  <si>
    <t>刘凤姣</t>
  </si>
  <si>
    <t>2016-11-07</t>
  </si>
  <si>
    <t>2017-12-23</t>
  </si>
  <si>
    <t>刘克成</t>
  </si>
  <si>
    <t>2016-11-09</t>
  </si>
  <si>
    <t>2018-11-09</t>
  </si>
  <si>
    <t>刘伟兵</t>
  </si>
  <si>
    <t>刘晓珍</t>
  </si>
  <si>
    <t>2017-06-06</t>
  </si>
  <si>
    <t>2019-06-06</t>
  </si>
  <si>
    <t>罗琼芝</t>
  </si>
  <si>
    <t>马文斌</t>
  </si>
  <si>
    <t>2017-12-10</t>
  </si>
  <si>
    <t>彭德红</t>
  </si>
  <si>
    <t>2016-10-17</t>
  </si>
  <si>
    <t>2019-10-17</t>
  </si>
  <si>
    <t>2017-12-24</t>
  </si>
  <si>
    <t>彭运华</t>
  </si>
  <si>
    <t>盛丽华</t>
  </si>
  <si>
    <t>2018-03-14</t>
  </si>
  <si>
    <t>2019-03-14</t>
  </si>
  <si>
    <t>王立云</t>
  </si>
  <si>
    <t>2017-07-28</t>
  </si>
  <si>
    <t>2018-07-28</t>
  </si>
  <si>
    <t>王维</t>
  </si>
  <si>
    <t>危满舟</t>
  </si>
  <si>
    <t>2018-06-05</t>
  </si>
  <si>
    <t>吴春辉</t>
  </si>
  <si>
    <t>2017-06-07</t>
  </si>
  <si>
    <t>2019-06-07</t>
  </si>
  <si>
    <t>肖家伏</t>
  </si>
  <si>
    <t>肖志文</t>
  </si>
  <si>
    <t>谢朝国</t>
  </si>
  <si>
    <t>2018-06-21</t>
  </si>
  <si>
    <t>谢文波</t>
  </si>
  <si>
    <t>谢佑冬</t>
  </si>
  <si>
    <t>2017-08-24</t>
  </si>
  <si>
    <t>2018-08-23</t>
  </si>
  <si>
    <t>熊光辉</t>
  </si>
  <si>
    <t>2017-09-07</t>
  </si>
  <si>
    <t>2018-09-07</t>
  </si>
  <si>
    <t>熊友莲</t>
  </si>
  <si>
    <t>2017-12-30</t>
  </si>
  <si>
    <t>徐红纳</t>
  </si>
  <si>
    <t>2017-07-29</t>
  </si>
  <si>
    <t>2019-07-29</t>
  </si>
  <si>
    <t>薛锦辉</t>
  </si>
  <si>
    <t>2019-07-03</t>
  </si>
  <si>
    <t>严大喜</t>
  </si>
  <si>
    <t>杨金娥</t>
  </si>
  <si>
    <t>杨青山</t>
  </si>
  <si>
    <t>杨秋良</t>
  </si>
  <si>
    <t>2018-10-24</t>
  </si>
  <si>
    <t>杨斯友</t>
  </si>
  <si>
    <t>2019-11-18</t>
  </si>
  <si>
    <t>杨正伏</t>
  </si>
  <si>
    <t>游芝元</t>
  </si>
  <si>
    <t>余建文</t>
  </si>
  <si>
    <t>2017-06-08</t>
  </si>
  <si>
    <t>2019-06-08</t>
  </si>
  <si>
    <t>曾建华</t>
  </si>
  <si>
    <t>张良玉</t>
  </si>
  <si>
    <t>2018-03-22</t>
  </si>
  <si>
    <t>张明才</t>
  </si>
  <si>
    <t>2017-12-22</t>
  </si>
  <si>
    <t>赵冬明</t>
  </si>
  <si>
    <t>郑昌元</t>
  </si>
  <si>
    <t>周春莲</t>
  </si>
  <si>
    <t>2016-09-08</t>
  </si>
  <si>
    <t>2019-09-08</t>
  </si>
  <si>
    <t>周凤春</t>
  </si>
  <si>
    <t>周平</t>
  </si>
  <si>
    <t>周艳辉</t>
  </si>
  <si>
    <t>邹浩华</t>
  </si>
  <si>
    <t>良心堡</t>
  </si>
  <si>
    <t>段传正</t>
  </si>
  <si>
    <t>10,000.00</t>
  </si>
  <si>
    <t>2017-08-17</t>
  </si>
  <si>
    <t>2018-08-17</t>
  </si>
  <si>
    <t>涂世华</t>
  </si>
  <si>
    <t>30,000.00</t>
  </si>
  <si>
    <t>2017-05-19</t>
  </si>
  <si>
    <t>2019-05-19</t>
  </si>
  <si>
    <t>吴长文</t>
  </si>
  <si>
    <t>2018-09-20</t>
  </si>
  <si>
    <t>余业仁</t>
  </si>
  <si>
    <t>40,000.00</t>
  </si>
  <si>
    <t>2018-08-07</t>
  </si>
  <si>
    <t>吴小军</t>
  </si>
  <si>
    <t>50,000.00</t>
  </si>
  <si>
    <t>2017-08-30</t>
  </si>
  <si>
    <t>2018-08-30</t>
  </si>
  <si>
    <t>陈其飞</t>
  </si>
  <si>
    <t>陈少钧</t>
  </si>
  <si>
    <t>龚学农</t>
  </si>
  <si>
    <t>邓美华</t>
  </si>
  <si>
    <t>2017-07-04</t>
  </si>
  <si>
    <t>2019-07-04</t>
  </si>
  <si>
    <t>陈光虎</t>
  </si>
  <si>
    <t>2017-08-10</t>
  </si>
  <si>
    <t>2018-08-10</t>
  </si>
  <si>
    <t>李发清</t>
  </si>
  <si>
    <t>2017-02-24</t>
  </si>
  <si>
    <t>2018-02-24</t>
  </si>
  <si>
    <t>君山</t>
  </si>
  <si>
    <t>蔡益明</t>
  </si>
  <si>
    <t>2017-08-29</t>
  </si>
  <si>
    <t>2019-08-28</t>
  </si>
  <si>
    <t>龚熊兵</t>
  </si>
  <si>
    <t>2018-08-29</t>
  </si>
  <si>
    <t>许岳军</t>
  </si>
  <si>
    <t>周训民</t>
  </si>
  <si>
    <t>王丽萍</t>
  </si>
  <si>
    <t>2017-09-14</t>
  </si>
  <si>
    <t>2018-09-14</t>
  </si>
  <si>
    <t>陆升从</t>
  </si>
  <si>
    <t>2017-09-21</t>
  </si>
  <si>
    <t>2018-09-21</t>
  </si>
  <si>
    <t>王再强</t>
  </si>
  <si>
    <t>2017-09-27</t>
  </si>
  <si>
    <t>2018-09-27</t>
  </si>
  <si>
    <t>王良才</t>
  </si>
  <si>
    <t>杨远堂</t>
  </si>
  <si>
    <t>吴明奎</t>
  </si>
  <si>
    <t>袁岳伏</t>
  </si>
  <si>
    <t>肖双喜</t>
  </si>
  <si>
    <t>李芳</t>
  </si>
  <si>
    <t>周先高</t>
  </si>
  <si>
    <t>甘元才</t>
  </si>
  <si>
    <t>许雪庆</t>
  </si>
  <si>
    <t>王元国</t>
  </si>
  <si>
    <t>刘顺亮</t>
  </si>
  <si>
    <t>吴明友</t>
  </si>
  <si>
    <t>程美纯</t>
  </si>
  <si>
    <t>易爱梅</t>
  </si>
  <si>
    <t>孙邦富</t>
  </si>
  <si>
    <t>罗德建</t>
  </si>
  <si>
    <t>彭望君</t>
  </si>
  <si>
    <t>刘振伦</t>
  </si>
  <si>
    <t>刘拥政</t>
  </si>
  <si>
    <t>罗岳君</t>
  </si>
  <si>
    <t>华君</t>
  </si>
  <si>
    <t>李玲玲</t>
  </si>
  <si>
    <t>李有明</t>
  </si>
  <si>
    <t>许广路</t>
  </si>
  <si>
    <t>文斌</t>
  </si>
  <si>
    <t>肖秋红</t>
  </si>
  <si>
    <t>沈梦秋</t>
  </si>
  <si>
    <t>柳林洲</t>
  </si>
  <si>
    <t>高章奇</t>
  </si>
  <si>
    <t>2016-11-04</t>
  </si>
  <si>
    <t>叶小梅</t>
  </si>
  <si>
    <t>李春香</t>
  </si>
  <si>
    <t>高森华</t>
  </si>
  <si>
    <t>周定学</t>
  </si>
  <si>
    <t>2016-11-18</t>
  </si>
  <si>
    <t>白铁枚</t>
  </si>
  <si>
    <t>余立新</t>
  </si>
  <si>
    <t>雷菊香</t>
  </si>
  <si>
    <t>李伏初</t>
  </si>
  <si>
    <t>呙勤河</t>
  </si>
  <si>
    <t>胡正艳</t>
  </si>
  <si>
    <t>2016-11-23</t>
  </si>
  <si>
    <t>钟山</t>
  </si>
  <si>
    <t>李四君</t>
  </si>
  <si>
    <t>张小运</t>
  </si>
  <si>
    <t>戴永华</t>
  </si>
  <si>
    <t>高先克</t>
  </si>
  <si>
    <t>任霞</t>
  </si>
  <si>
    <t>方再稀</t>
  </si>
  <si>
    <t>周小华</t>
  </si>
  <si>
    <t>方秋生</t>
  </si>
  <si>
    <t>徐加兵</t>
  </si>
  <si>
    <t>万更新</t>
  </si>
  <si>
    <t>余其富</t>
  </si>
  <si>
    <t>夏建辉</t>
  </si>
  <si>
    <t>陈明祥</t>
  </si>
  <si>
    <t>2016-11-29</t>
  </si>
  <si>
    <t>谢征兵</t>
  </si>
  <si>
    <t>谢望东</t>
  </si>
  <si>
    <t>彭南保</t>
  </si>
  <si>
    <t>王清权</t>
  </si>
  <si>
    <t>刘双</t>
  </si>
  <si>
    <t>魏金山</t>
  </si>
  <si>
    <t>李玲</t>
  </si>
  <si>
    <t>2016-12-01</t>
  </si>
  <si>
    <t>宋先伟</t>
  </si>
  <si>
    <t>2016-12-02</t>
  </si>
  <si>
    <t>熊绍湖</t>
  </si>
  <si>
    <t>2017-05-18</t>
  </si>
  <si>
    <t>冯光炎</t>
  </si>
  <si>
    <t>杨兵役</t>
  </si>
  <si>
    <t>2017-05-22</t>
  </si>
  <si>
    <t>刘泉</t>
  </si>
  <si>
    <t>2017-06-14</t>
  </si>
  <si>
    <t>姚君才</t>
  </si>
  <si>
    <t>2017-06-19</t>
  </si>
  <si>
    <t>王斌</t>
  </si>
  <si>
    <t>杜友星</t>
  </si>
  <si>
    <t>陈满秀</t>
  </si>
  <si>
    <t>曾庆勇</t>
  </si>
  <si>
    <t>周重池</t>
  </si>
  <si>
    <t>沈红品</t>
  </si>
  <si>
    <t>袁旺平</t>
  </si>
  <si>
    <t>符八生</t>
  </si>
  <si>
    <t>陈五良</t>
  </si>
  <si>
    <t>万文革</t>
  </si>
  <si>
    <t>刘冬梅</t>
  </si>
  <si>
    <t>李小龙</t>
  </si>
  <si>
    <t>闫志祥</t>
  </si>
  <si>
    <t>郭智红</t>
  </si>
  <si>
    <t>李政宇</t>
  </si>
  <si>
    <t>汤金芳</t>
  </si>
  <si>
    <t>李尧阶</t>
  </si>
  <si>
    <t>陈芳</t>
  </si>
  <si>
    <t>汪辉玉</t>
  </si>
  <si>
    <t>熊湘华</t>
  </si>
  <si>
    <t>杨辉</t>
  </si>
  <si>
    <t>田德朝</t>
  </si>
  <si>
    <t>郭玲</t>
  </si>
  <si>
    <t>4月还款1万元</t>
  </si>
  <si>
    <t>管必虎</t>
  </si>
  <si>
    <t>陈秋菊</t>
  </si>
  <si>
    <t>何龙前</t>
  </si>
  <si>
    <t>杨宁</t>
  </si>
  <si>
    <t>朱思洪</t>
  </si>
  <si>
    <t>夏秋姣</t>
  </si>
  <si>
    <t>魏双龙</t>
  </si>
  <si>
    <t>陈松山</t>
  </si>
  <si>
    <t>张国栋</t>
  </si>
  <si>
    <t>2017-11-09</t>
  </si>
  <si>
    <t>胡丽萍</t>
  </si>
  <si>
    <t>万桂姣</t>
  </si>
  <si>
    <t>刘凤荣</t>
  </si>
  <si>
    <t>詹兴明</t>
  </si>
  <si>
    <t>周春山</t>
  </si>
  <si>
    <t>姚良华</t>
  </si>
  <si>
    <t>苏凤华</t>
  </si>
  <si>
    <t>江小和</t>
  </si>
  <si>
    <t>李国庆</t>
  </si>
  <si>
    <t>董昌纯</t>
  </si>
  <si>
    <t>竺桂香</t>
  </si>
  <si>
    <t>陈芝亿</t>
  </si>
  <si>
    <t>江炎姣</t>
  </si>
  <si>
    <t>刘胜元</t>
  </si>
  <si>
    <t>王建军</t>
  </si>
  <si>
    <t>郭章桂</t>
  </si>
  <si>
    <t>邹常忠</t>
  </si>
  <si>
    <t>庞盛华</t>
  </si>
  <si>
    <t>白祖湘</t>
  </si>
  <si>
    <t>罗欣蔚</t>
  </si>
  <si>
    <t>贴息金额（已核）</t>
  </si>
  <si>
    <t>2017年多贴的在此次扣除</t>
  </si>
  <si>
    <t>因为现有余额仅2万元</t>
  </si>
  <si>
    <t>备注（已核）</t>
  </si>
  <si>
    <t>应贴息</t>
  </si>
  <si>
    <t>上年少帖</t>
  </si>
  <si>
    <t>本期应贴合计</t>
  </si>
  <si>
    <t>君山区2018年贴息明细（截止2018年5月底）</t>
  </si>
  <si>
    <t>扣除后仍欠</t>
  </si>
  <si>
    <t>2018年第二季度小额信贷贴息汇总表</t>
  </si>
  <si>
    <t>贴息笔数（笔)</t>
  </si>
  <si>
    <t>贴息户数（户）</t>
  </si>
  <si>
    <t>贴息金额（元）</t>
  </si>
  <si>
    <t>15笔扣除了去年多贴的息</t>
  </si>
  <si>
    <t>3笔合计差值</t>
  </si>
  <si>
    <t>补贴去年少贴的</t>
  </si>
  <si>
    <t>冯光炎和杨兵役去年多贴息在此扣除；张国栋、胡丽萍</t>
  </si>
  <si>
    <t>合  计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</si>
</sst>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_ "/>
    <numFmt numFmtId="177" formatCode="0.00_ "/>
    <numFmt numFmtId="178" formatCode="0_ "/>
    <numFmt numFmtId="179" formatCode="#,##0.00_);[Red]\(#,##0.00\)"/>
  </numFmts>
  <fonts count="51">
    <font>
      <sz val="11"/>
      <color indexed="8"/>
      <name val="宋体"/>
      <charset val="134"/>
    </font>
    <font>
      <sz val="20"/>
      <color indexed="8"/>
      <name val="方正小标宋简体"/>
      <charset val="134"/>
    </font>
    <font>
      <sz val="20"/>
      <color indexed="8"/>
      <name val="宋体"/>
      <charset val="134"/>
    </font>
    <font>
      <sz val="14"/>
      <color indexed="8"/>
      <name val="黑体"/>
      <charset val="134"/>
    </font>
    <font>
      <sz val="18"/>
      <color indexed="8"/>
      <name val="仿宋_GB2312"/>
      <charset val="134"/>
    </font>
    <font>
      <sz val="18"/>
      <name val="仿宋_GB2312"/>
      <charset val="134"/>
    </font>
    <font>
      <sz val="24"/>
      <color indexed="8"/>
      <name val="方正小标宋简体"/>
      <charset val="134"/>
    </font>
    <font>
      <b/>
      <sz val="12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9"/>
      <color rgb="FFFF0000"/>
      <name val="宋体"/>
      <charset val="134"/>
    </font>
    <font>
      <b/>
      <sz val="9"/>
      <name val="宋体"/>
      <charset val="134"/>
    </font>
    <font>
      <b/>
      <sz val="11"/>
      <color indexed="8"/>
      <name val="宋体"/>
      <charset val="134"/>
    </font>
    <font>
      <b/>
      <sz val="9"/>
      <color indexed="8"/>
      <name val="宋体"/>
      <charset val="134"/>
    </font>
    <font>
      <sz val="11"/>
      <color rgb="FFFF0000"/>
      <name val="宋体"/>
      <charset val="134"/>
    </font>
    <font>
      <b/>
      <sz val="12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sz val="24"/>
      <color indexed="8"/>
      <name val="方正小标宋简体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b/>
      <sz val="9"/>
      <color indexed="8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7.5"/>
      <color indexed="8"/>
      <name val="宋体"/>
      <charset val="134"/>
    </font>
    <font>
      <sz val="20"/>
      <color indexed="8"/>
      <name val="方正小标宋简体"/>
      <charset val="134"/>
    </font>
    <font>
      <sz val="18"/>
      <color indexed="8"/>
      <name val="宋体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34" fillId="0" borderId="0" applyFont="0" applyFill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47" fillId="25" borderId="12" applyNumberFormat="0" applyAlignment="0" applyProtection="0">
      <alignment vertical="center"/>
    </xf>
    <xf numFmtId="44" fontId="34" fillId="0" borderId="0" applyFont="0" applyFill="0" applyBorder="0" applyAlignment="0" applyProtection="0">
      <alignment vertical="center"/>
    </xf>
    <xf numFmtId="41" fontId="34" fillId="0" borderId="0" applyFont="0" applyFill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34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4" fillId="17" borderId="9" applyNumberFormat="0" applyFont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1" fillId="16" borderId="8" applyNumberFormat="0" applyAlignment="0" applyProtection="0">
      <alignment vertical="center"/>
    </xf>
    <xf numFmtId="0" fontId="48" fillId="16" borderId="12" applyNumberFormat="0" applyAlignment="0" applyProtection="0">
      <alignment vertical="center"/>
    </xf>
    <xf numFmtId="0" fontId="31" fillId="7" borderId="6" applyNumberFormat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9" fillId="0" borderId="13" applyNumberFormat="0" applyFill="0" applyAlignment="0" applyProtection="0">
      <alignment vertical="center"/>
    </xf>
    <xf numFmtId="0" fontId="29" fillId="0" borderId="0"/>
    <xf numFmtId="0" fontId="43" fillId="0" borderId="10" applyNumberFormat="0" applyFill="0" applyAlignment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39" fillId="0" borderId="0">
      <alignment vertical="center"/>
    </xf>
    <xf numFmtId="0" fontId="17" fillId="0" borderId="0">
      <alignment vertical="center"/>
    </xf>
    <xf numFmtId="0" fontId="29" fillId="0" borderId="0"/>
  </cellStyleXfs>
  <cellXfs count="16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177" fontId="5" fillId="2" borderId="2" xfId="0" applyNumberFormat="1" applyFont="1" applyFill="1" applyBorder="1" applyAlignment="1">
      <alignment horizontal="center" vertical="center"/>
    </xf>
    <xf numFmtId="177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77" fontId="4" fillId="0" borderId="2" xfId="0" applyNumberFormat="1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6" fillId="0" borderId="0" xfId="0" applyFont="1" applyAlignment="1">
      <alignment horizontal="center" vertical="center"/>
    </xf>
    <xf numFmtId="0" fontId="7" fillId="0" borderId="3" xfId="50" applyFont="1" applyBorder="1" applyAlignment="1">
      <alignment horizontal="center" vertical="center" wrapText="1"/>
    </xf>
    <xf numFmtId="0" fontId="7" fillId="0" borderId="3" xfId="5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14" fontId="8" fillId="0" borderId="2" xfId="0" applyNumberFormat="1" applyFont="1" applyBorder="1" applyAlignment="1">
      <alignment horizontal="center" vertical="center" wrapText="1"/>
    </xf>
    <xf numFmtId="0" fontId="9" fillId="0" borderId="2" xfId="52" applyFont="1" applyFill="1" applyBorder="1" applyAlignment="1">
      <alignment horizontal="center" vertical="center" wrapText="1"/>
    </xf>
    <xf numFmtId="4" fontId="9" fillId="0" borderId="2" xfId="52" applyNumberFormat="1" applyFont="1" applyFill="1" applyBorder="1" applyAlignment="1">
      <alignment horizontal="center" vertical="center" wrapText="1"/>
    </xf>
    <xf numFmtId="14" fontId="9" fillId="0" borderId="2" xfId="52" applyNumberFormat="1" applyFont="1" applyFill="1" applyBorder="1" applyAlignment="1">
      <alignment horizontal="center" vertical="center" wrapText="1"/>
    </xf>
    <xf numFmtId="177" fontId="9" fillId="0" borderId="2" xfId="52" applyNumberFormat="1" applyFont="1" applyFill="1" applyBorder="1" applyAlignment="1">
      <alignment horizontal="center" vertical="center" wrapText="1"/>
    </xf>
    <xf numFmtId="0" fontId="9" fillId="0" borderId="2" xfId="52" applyNumberFormat="1" applyFont="1" applyFill="1" applyBorder="1" applyAlignment="1">
      <alignment horizontal="center" vertical="center" wrapText="1"/>
    </xf>
    <xf numFmtId="14" fontId="9" fillId="0" borderId="2" xfId="30" applyNumberFormat="1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2" xfId="52" applyFont="1" applyFill="1" applyBorder="1" applyAlignment="1">
      <alignment horizontal="center" vertical="center" wrapText="1"/>
    </xf>
    <xf numFmtId="4" fontId="10" fillId="0" borderId="2" xfId="52" applyNumberFormat="1" applyFont="1" applyFill="1" applyBorder="1" applyAlignment="1">
      <alignment horizontal="center" vertical="center" wrapText="1"/>
    </xf>
    <xf numFmtId="14" fontId="10" fillId="0" borderId="2" xfId="52" applyNumberFormat="1" applyFont="1" applyFill="1" applyBorder="1" applyAlignment="1">
      <alignment horizontal="center" vertical="center" wrapText="1"/>
    </xf>
    <xf numFmtId="177" fontId="10" fillId="0" borderId="2" xfId="52" applyNumberFormat="1" applyFont="1" applyFill="1" applyBorder="1" applyAlignment="1">
      <alignment horizontal="center" vertical="center" wrapText="1"/>
    </xf>
    <xf numFmtId="0" fontId="10" fillId="0" borderId="2" xfId="52" applyNumberFormat="1" applyFont="1" applyFill="1" applyBorder="1" applyAlignment="1">
      <alignment horizontal="center" vertical="center" wrapText="1"/>
    </xf>
    <xf numFmtId="14" fontId="10" fillId="0" borderId="2" xfId="30" applyNumberFormat="1" applyFont="1" applyFill="1" applyBorder="1" applyAlignment="1">
      <alignment horizontal="center" vertical="center" wrapText="1"/>
    </xf>
    <xf numFmtId="178" fontId="6" fillId="0" borderId="0" xfId="0" applyNumberFormat="1" applyFont="1" applyFill="1" applyAlignment="1">
      <alignment horizontal="center" vertical="center"/>
    </xf>
    <xf numFmtId="176" fontId="6" fillId="0" borderId="0" xfId="0" applyNumberFormat="1" applyFont="1" applyFill="1" applyAlignment="1">
      <alignment horizontal="center" vertical="center"/>
    </xf>
    <xf numFmtId="178" fontId="7" fillId="0" borderId="3" xfId="50" applyNumberFormat="1" applyFont="1" applyFill="1" applyBorder="1" applyAlignment="1">
      <alignment horizontal="center" vertical="center" wrapText="1"/>
    </xf>
    <xf numFmtId="177" fontId="7" fillId="0" borderId="3" xfId="50" applyNumberFormat="1" applyFont="1" applyFill="1" applyBorder="1" applyAlignment="1">
      <alignment horizontal="center" vertical="center" wrapText="1"/>
    </xf>
    <xf numFmtId="176" fontId="11" fillId="0" borderId="3" xfId="50" applyNumberFormat="1" applyFont="1" applyFill="1" applyBorder="1" applyAlignment="1">
      <alignment horizontal="center" vertical="center" wrapText="1"/>
    </xf>
    <xf numFmtId="0" fontId="7" fillId="0" borderId="3" xfId="50" applyNumberFormat="1" applyFont="1" applyFill="1" applyBorder="1" applyAlignment="1">
      <alignment horizontal="center" vertical="center" wrapText="1"/>
    </xf>
    <xf numFmtId="0" fontId="12" fillId="0" borderId="3" xfId="0" applyNumberFormat="1" applyFont="1" applyFill="1" applyBorder="1" applyAlignment="1">
      <alignment horizontal="center" vertical="center" wrapText="1"/>
    </xf>
    <xf numFmtId="176" fontId="12" fillId="0" borderId="3" xfId="0" applyNumberFormat="1" applyFont="1" applyFill="1" applyBorder="1" applyAlignment="1">
      <alignment horizontal="center" vertical="center" wrapText="1"/>
    </xf>
    <xf numFmtId="179" fontId="13" fillId="0" borderId="3" xfId="0" applyNumberFormat="1" applyFont="1" applyFill="1" applyBorder="1" applyAlignment="1">
      <alignment horizontal="center" vertical="center" wrapText="1"/>
    </xf>
    <xf numFmtId="178" fontId="8" fillId="0" borderId="2" xfId="0" applyNumberFormat="1" applyFont="1" applyFill="1" applyBorder="1" applyAlignment="1">
      <alignment horizontal="center" vertical="center"/>
    </xf>
    <xf numFmtId="0" fontId="8" fillId="0" borderId="2" xfId="0" applyNumberFormat="1" applyFont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/>
    </xf>
    <xf numFmtId="0" fontId="9" fillId="0" borderId="4" xfId="5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8" fontId="0" fillId="0" borderId="0" xfId="0" applyNumberFormat="1">
      <alignment vertical="center"/>
    </xf>
    <xf numFmtId="0" fontId="9" fillId="0" borderId="2" xfId="0" applyFont="1" applyFill="1" applyBorder="1" applyAlignment="1">
      <alignment horizontal="center" vertical="center"/>
    </xf>
    <xf numFmtId="178" fontId="10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176" fontId="10" fillId="0" borderId="2" xfId="0" applyNumberFormat="1" applyFont="1" applyFill="1" applyBorder="1" applyAlignment="1">
      <alignment horizontal="center" vertical="center"/>
    </xf>
    <xf numFmtId="0" fontId="10" fillId="0" borderId="4" xfId="5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176" fontId="14" fillId="0" borderId="2" xfId="0" applyNumberFormat="1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9" fillId="3" borderId="2" xfId="52" applyFont="1" applyFill="1" applyBorder="1" applyAlignment="1">
      <alignment horizontal="center" vertical="center" wrapText="1"/>
    </xf>
    <xf numFmtId="4" fontId="9" fillId="3" borderId="2" xfId="52" applyNumberFormat="1" applyFont="1" applyFill="1" applyBorder="1" applyAlignment="1">
      <alignment horizontal="center" vertical="center" wrapText="1"/>
    </xf>
    <xf numFmtId="14" fontId="9" fillId="3" borderId="2" xfId="52" applyNumberFormat="1" applyFont="1" applyFill="1" applyBorder="1" applyAlignment="1">
      <alignment horizontal="center" vertical="center" wrapText="1"/>
    </xf>
    <xf numFmtId="177" fontId="9" fillId="3" borderId="2" xfId="52" applyNumberFormat="1" applyFont="1" applyFill="1" applyBorder="1" applyAlignment="1">
      <alignment horizontal="center" vertical="center" wrapText="1"/>
    </xf>
    <xf numFmtId="0" fontId="9" fillId="3" borderId="2" xfId="52" applyNumberFormat="1" applyFont="1" applyFill="1" applyBorder="1" applyAlignment="1">
      <alignment horizontal="center" vertical="center" wrapText="1"/>
    </xf>
    <xf numFmtId="14" fontId="9" fillId="3" borderId="2" xfId="30" applyNumberFormat="1" applyFont="1" applyFill="1" applyBorder="1" applyAlignment="1">
      <alignment horizontal="center" vertical="center" wrapText="1"/>
    </xf>
    <xf numFmtId="0" fontId="9" fillId="0" borderId="2" xfId="30" applyFont="1" applyFill="1" applyBorder="1" applyAlignment="1">
      <alignment horizontal="center" vertical="center" wrapText="1"/>
    </xf>
    <xf numFmtId="4" fontId="9" fillId="0" borderId="2" xfId="30" applyNumberFormat="1" applyFont="1" applyFill="1" applyBorder="1" applyAlignment="1">
      <alignment horizontal="center" vertical="center" wrapText="1"/>
    </xf>
    <xf numFmtId="0" fontId="8" fillId="0" borderId="0" xfId="0" applyFont="1">
      <alignment vertical="center"/>
    </xf>
    <xf numFmtId="177" fontId="9" fillId="0" borderId="2" xfId="0" applyNumberFormat="1" applyFont="1" applyFill="1" applyBorder="1" applyAlignment="1">
      <alignment horizontal="center" vertical="center"/>
    </xf>
    <xf numFmtId="177" fontId="0" fillId="0" borderId="2" xfId="0" applyNumberFormat="1" applyBorder="1">
      <alignment vertical="center"/>
    </xf>
    <xf numFmtId="178" fontId="8" fillId="3" borderId="2" xfId="0" applyNumberFormat="1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176" fontId="8" fillId="3" borderId="2" xfId="0" applyNumberFormat="1" applyFont="1" applyFill="1" applyBorder="1" applyAlignment="1">
      <alignment horizontal="center" vertical="center"/>
    </xf>
    <xf numFmtId="0" fontId="9" fillId="3" borderId="4" xfId="50" applyNumberFormat="1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176" fontId="0" fillId="3" borderId="2" xfId="0" applyNumberFormat="1" applyFill="1" applyBorder="1" applyAlignment="1">
      <alignment horizontal="center" vertical="center"/>
    </xf>
    <xf numFmtId="0" fontId="15" fillId="0" borderId="2" xfId="50" applyFont="1" applyBorder="1" applyAlignment="1">
      <alignment horizontal="center" vertical="center" wrapText="1"/>
    </xf>
    <xf numFmtId="0" fontId="15" fillId="0" borderId="2" xfId="50" applyFont="1" applyFill="1" applyBorder="1" applyAlignment="1">
      <alignment horizontal="center" vertical="center" wrapText="1"/>
    </xf>
    <xf numFmtId="0" fontId="8" fillId="0" borderId="2" xfId="50" applyFont="1" applyBorder="1" applyAlignment="1">
      <alignment horizontal="center" vertical="center" wrapText="1"/>
    </xf>
    <xf numFmtId="177" fontId="15" fillId="0" borderId="2" xfId="50" applyNumberFormat="1" applyFont="1" applyFill="1" applyBorder="1" applyAlignment="1">
      <alignment horizontal="center" vertical="center" wrapText="1"/>
    </xf>
    <xf numFmtId="176" fontId="15" fillId="0" borderId="2" xfId="50" applyNumberFormat="1" applyFont="1" applyFill="1" applyBorder="1" applyAlignment="1">
      <alignment horizontal="center" vertical="center" wrapText="1"/>
    </xf>
    <xf numFmtId="0" fontId="15" fillId="0" borderId="2" xfId="50" applyNumberFormat="1" applyFont="1" applyFill="1" applyBorder="1" applyAlignment="1">
      <alignment horizontal="center" vertical="center" wrapText="1"/>
    </xf>
    <xf numFmtId="0" fontId="16" fillId="0" borderId="2" xfId="0" applyNumberFormat="1" applyFont="1" applyFill="1" applyBorder="1" applyAlignment="1">
      <alignment horizontal="center" vertical="center" wrapText="1"/>
    </xf>
    <xf numFmtId="178" fontId="9" fillId="0" borderId="2" xfId="0" applyNumberFormat="1" applyFont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 wrapText="1"/>
    </xf>
    <xf numFmtId="177" fontId="16" fillId="0" borderId="2" xfId="0" applyNumberFormat="1" applyFont="1" applyFill="1" applyBorder="1" applyAlignment="1">
      <alignment horizontal="center" vertical="center" wrapText="1"/>
    </xf>
    <xf numFmtId="176" fontId="0" fillId="0" borderId="0" xfId="0" applyNumberFormat="1">
      <alignment vertical="center"/>
    </xf>
    <xf numFmtId="14" fontId="8" fillId="0" borderId="2" xfId="50" applyNumberFormat="1" applyFont="1" applyBorder="1" applyAlignment="1">
      <alignment horizontal="center" vertical="center" wrapText="1"/>
    </xf>
    <xf numFmtId="0" fontId="17" fillId="0" borderId="0" xfId="0" applyFont="1">
      <alignment vertical="center"/>
    </xf>
    <xf numFmtId="176" fontId="17" fillId="0" borderId="0" xfId="0" applyNumberFormat="1" applyFont="1" applyFill="1" applyBorder="1">
      <alignment vertical="center"/>
    </xf>
    <xf numFmtId="0" fontId="8" fillId="2" borderId="2" xfId="50" applyFont="1" applyFill="1" applyBorder="1" applyAlignment="1">
      <alignment horizontal="center" vertical="center" wrapText="1"/>
    </xf>
    <xf numFmtId="4" fontId="8" fillId="2" borderId="2" xfId="0" applyNumberFormat="1" applyFont="1" applyFill="1" applyBorder="1" applyAlignment="1">
      <alignment horizontal="center" vertical="center" wrapText="1"/>
    </xf>
    <xf numFmtId="14" fontId="8" fillId="2" borderId="2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178" fontId="9" fillId="2" borderId="2" xfId="0" applyNumberFormat="1" applyFont="1" applyFill="1" applyBorder="1" applyAlignment="1">
      <alignment horizontal="center" vertical="center"/>
    </xf>
    <xf numFmtId="177" fontId="9" fillId="2" borderId="2" xfId="0" applyNumberFormat="1" applyFont="1" applyFill="1" applyBorder="1" applyAlignment="1">
      <alignment horizontal="center" vertical="center"/>
    </xf>
    <xf numFmtId="176" fontId="8" fillId="2" borderId="2" xfId="0" applyNumberFormat="1" applyFont="1" applyFill="1" applyBorder="1" applyAlignment="1">
      <alignment horizontal="center" vertical="center" wrapText="1"/>
    </xf>
    <xf numFmtId="0" fontId="9" fillId="4" borderId="4" xfId="50" applyNumberFormat="1" applyFont="1" applyFill="1" applyBorder="1" applyAlignment="1">
      <alignment horizontal="center" vertical="center" wrapText="1"/>
    </xf>
    <xf numFmtId="0" fontId="16" fillId="2" borderId="2" xfId="0" applyNumberFormat="1" applyFont="1" applyFill="1" applyBorder="1" applyAlignment="1">
      <alignment horizontal="center" vertical="center" wrapText="1"/>
    </xf>
    <xf numFmtId="0" fontId="0" fillId="2" borderId="0" xfId="0" applyFill="1">
      <alignment vertical="center"/>
    </xf>
    <xf numFmtId="4" fontId="8" fillId="0" borderId="2" xfId="50" applyNumberFormat="1" applyFont="1" applyBorder="1" applyAlignment="1">
      <alignment horizontal="center" vertical="center" wrapText="1"/>
    </xf>
    <xf numFmtId="0" fontId="8" fillId="0" borderId="2" xfId="50" applyFont="1" applyFill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/>
    </xf>
    <xf numFmtId="177" fontId="8" fillId="0" borderId="2" xfId="0" applyNumberFormat="1" applyFont="1" applyFill="1" applyBorder="1" applyAlignment="1">
      <alignment horizontal="center" vertical="center"/>
    </xf>
    <xf numFmtId="176" fontId="8" fillId="2" borderId="2" xfId="0" applyNumberFormat="1" applyFont="1" applyFill="1" applyBorder="1" applyAlignment="1">
      <alignment horizontal="center" vertical="center"/>
    </xf>
    <xf numFmtId="0" fontId="18" fillId="0" borderId="0" xfId="0" applyFont="1">
      <alignment vertical="center"/>
    </xf>
    <xf numFmtId="14" fontId="9" fillId="0" borderId="2" xfId="0" applyNumberFormat="1" applyFont="1" applyBorder="1" applyAlignment="1">
      <alignment horizontal="center" vertical="center"/>
    </xf>
    <xf numFmtId="4" fontId="9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9" fillId="0" borderId="0" xfId="0" applyNumberFormat="1" applyFont="1" applyFill="1" applyBorder="1" applyAlignment="1">
      <alignment horizontal="center" vertical="center" wrapText="1"/>
    </xf>
    <xf numFmtId="176" fontId="9" fillId="0" borderId="2" xfId="0" applyNumberFormat="1" applyFont="1" applyFill="1" applyBorder="1" applyAlignment="1">
      <alignment horizontal="center" vertical="center"/>
    </xf>
    <xf numFmtId="176" fontId="16" fillId="0" borderId="2" xfId="0" applyNumberFormat="1" applyFont="1" applyFill="1" applyBorder="1" applyAlignment="1">
      <alignment horizontal="center" vertical="center" wrapText="1"/>
    </xf>
    <xf numFmtId="176" fontId="19" fillId="0" borderId="0" xfId="0" applyNumberFormat="1" applyFont="1" applyFill="1" applyBorder="1" applyAlignment="1">
      <alignment horizontal="center" vertical="center" wrapText="1"/>
    </xf>
    <xf numFmtId="0" fontId="14" fillId="0" borderId="0" xfId="0" applyFont="1">
      <alignment vertical="center"/>
    </xf>
    <xf numFmtId="4" fontId="9" fillId="0" borderId="2" xfId="0" applyNumberFormat="1" applyFont="1" applyBorder="1" applyAlignment="1">
      <alignment horizontal="center" vertical="center"/>
    </xf>
    <xf numFmtId="4" fontId="9" fillId="0" borderId="2" xfId="0" applyNumberFormat="1" applyFont="1" applyFill="1" applyBorder="1" applyAlignment="1">
      <alignment horizontal="center" vertical="center"/>
    </xf>
    <xf numFmtId="14" fontId="9" fillId="0" borderId="2" xfId="0" applyNumberFormat="1" applyFont="1" applyFill="1" applyBorder="1" applyAlignment="1">
      <alignment horizontal="center" vertical="center"/>
    </xf>
    <xf numFmtId="14" fontId="8" fillId="0" borderId="2" xfId="0" applyNumberFormat="1" applyFont="1" applyFill="1" applyBorder="1" applyAlignment="1">
      <alignment horizontal="center" vertical="center" wrapText="1"/>
    </xf>
    <xf numFmtId="178" fontId="9" fillId="0" borderId="2" xfId="0" applyNumberFormat="1" applyFont="1" applyFill="1" applyBorder="1" applyAlignment="1">
      <alignment horizontal="center" vertical="center"/>
    </xf>
    <xf numFmtId="176" fontId="18" fillId="0" borderId="0" xfId="0" applyNumberFormat="1" applyFont="1">
      <alignment vertical="center"/>
    </xf>
    <xf numFmtId="0" fontId="0" fillId="0" borderId="0" xfId="0" applyAlignment="1">
      <alignment horizontal="center" vertical="center"/>
    </xf>
    <xf numFmtId="179" fontId="0" fillId="0" borderId="0" xfId="0" applyNumberFormat="1">
      <alignment vertical="center"/>
    </xf>
    <xf numFmtId="179" fontId="8" fillId="0" borderId="0" xfId="0" applyNumberFormat="1" applyFont="1">
      <alignment vertical="center"/>
    </xf>
    <xf numFmtId="176" fontId="8" fillId="0" borderId="0" xfId="0" applyNumberFormat="1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179" fontId="15" fillId="0" borderId="2" xfId="50" applyNumberFormat="1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179" fontId="21" fillId="0" borderId="2" xfId="0" applyNumberFormat="1" applyFont="1" applyBorder="1" applyAlignment="1">
      <alignment horizontal="center" vertical="center"/>
    </xf>
    <xf numFmtId="176" fontId="20" fillId="0" borderId="0" xfId="0" applyNumberFormat="1" applyFont="1" applyAlignment="1">
      <alignment horizontal="center" vertical="center"/>
    </xf>
    <xf numFmtId="178" fontId="15" fillId="0" borderId="2" xfId="50" applyNumberFormat="1" applyFont="1" applyBorder="1" applyAlignment="1">
      <alignment horizontal="center" vertical="center" wrapText="1"/>
    </xf>
    <xf numFmtId="179" fontId="22" fillId="0" borderId="2" xfId="50" applyNumberFormat="1" applyFont="1" applyFill="1" applyBorder="1" applyAlignment="1">
      <alignment horizontal="center" vertical="center" wrapText="1"/>
    </xf>
    <xf numFmtId="179" fontId="16" fillId="0" borderId="2" xfId="0" applyNumberFormat="1" applyFont="1" applyFill="1" applyBorder="1" applyAlignment="1">
      <alignment horizontal="center" vertical="center" wrapText="1"/>
    </xf>
    <xf numFmtId="176" fontId="23" fillId="0" borderId="2" xfId="0" applyNumberFormat="1" applyFont="1" applyFill="1" applyBorder="1" applyAlignment="1">
      <alignment horizontal="center" vertical="center" wrapText="1"/>
    </xf>
    <xf numFmtId="178" fontId="21" fillId="0" borderId="2" xfId="0" applyNumberFormat="1" applyFont="1" applyBorder="1" applyAlignment="1">
      <alignment horizontal="center" vertical="center"/>
    </xf>
    <xf numFmtId="179" fontId="0" fillId="0" borderId="0" xfId="0" applyNumberFormat="1" applyAlignment="1">
      <alignment horizontal="center" vertical="center"/>
    </xf>
    <xf numFmtId="179" fontId="0" fillId="0" borderId="0" xfId="0" applyNumberFormat="1" applyFill="1" applyBorder="1" applyAlignment="1">
      <alignment horizontal="center" vertical="center"/>
    </xf>
    <xf numFmtId="0" fontId="21" fillId="3" borderId="2" xfId="0" applyFont="1" applyFill="1" applyBorder="1" applyAlignment="1">
      <alignment horizontal="center" vertical="center"/>
    </xf>
    <xf numFmtId="179" fontId="21" fillId="3" borderId="2" xfId="0" applyNumberFormat="1" applyFont="1" applyFill="1" applyBorder="1" applyAlignment="1">
      <alignment horizontal="center" vertical="center"/>
    </xf>
    <xf numFmtId="14" fontId="8" fillId="3" borderId="2" xfId="0" applyNumberFormat="1" applyFont="1" applyFill="1" applyBorder="1" applyAlignment="1">
      <alignment horizontal="center" vertical="center" wrapText="1"/>
    </xf>
    <xf numFmtId="0" fontId="8" fillId="3" borderId="2" xfId="50" applyFont="1" applyFill="1" applyBorder="1" applyAlignment="1">
      <alignment horizontal="center" vertical="center" wrapText="1"/>
    </xf>
    <xf numFmtId="178" fontId="21" fillId="3" borderId="2" xfId="0" applyNumberFormat="1" applyFont="1" applyFill="1" applyBorder="1" applyAlignment="1">
      <alignment horizontal="center" vertical="center"/>
    </xf>
    <xf numFmtId="179" fontId="17" fillId="3" borderId="0" xfId="0" applyNumberFormat="1" applyFont="1" applyFill="1" applyAlignment="1">
      <alignment horizontal="center" vertical="center" wrapText="1"/>
    </xf>
    <xf numFmtId="179" fontId="8" fillId="0" borderId="2" xfId="0" applyNumberFormat="1" applyFont="1" applyFill="1" applyBorder="1" applyAlignment="1">
      <alignment horizontal="center" vertical="center" wrapText="1"/>
    </xf>
    <xf numFmtId="176" fontId="8" fillId="0" borderId="2" xfId="0" applyNumberFormat="1" applyFont="1" applyBorder="1" applyAlignment="1">
      <alignment horizontal="center" vertical="center"/>
    </xf>
    <xf numFmtId="176" fontId="24" fillId="0" borderId="2" xfId="0" applyNumberFormat="1" applyFont="1" applyBorder="1" applyAlignment="1">
      <alignment horizontal="center" vertical="center"/>
    </xf>
    <xf numFmtId="176" fontId="25" fillId="0" borderId="2" xfId="0" applyNumberFormat="1" applyFont="1" applyBorder="1" applyAlignment="1">
      <alignment horizontal="center" vertical="center"/>
    </xf>
    <xf numFmtId="0" fontId="9" fillId="0" borderId="2" xfId="50" applyFont="1" applyFill="1" applyBorder="1" applyAlignment="1">
      <alignment horizontal="center" vertical="center" wrapText="1"/>
    </xf>
    <xf numFmtId="0" fontId="10" fillId="0" borderId="2" xfId="50" applyFont="1" applyFill="1" applyBorder="1" applyAlignment="1">
      <alignment horizontal="center" vertical="center" wrapText="1"/>
    </xf>
    <xf numFmtId="176" fontId="10" fillId="0" borderId="2" xfId="0" applyNumberFormat="1" applyFont="1" applyBorder="1" applyAlignment="1">
      <alignment horizontal="center" vertical="center"/>
    </xf>
    <xf numFmtId="177" fontId="8" fillId="0" borderId="2" xfId="0" applyNumberFormat="1" applyFont="1" applyBorder="1" applyAlignment="1">
      <alignment horizontal="center" vertical="center"/>
    </xf>
    <xf numFmtId="0" fontId="9" fillId="3" borderId="4" xfId="5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9" fillId="0" borderId="4" xfId="50" applyFont="1" applyFill="1" applyBorder="1" applyAlignment="1">
      <alignment horizontal="center" vertical="center" wrapText="1"/>
    </xf>
    <xf numFmtId="179" fontId="0" fillId="0" borderId="2" xfId="0" applyNumberFormat="1" applyBorder="1" applyAlignment="1">
      <alignment horizontal="center" vertical="center"/>
    </xf>
    <xf numFmtId="0" fontId="0" fillId="0" borderId="2" xfId="0" applyBorder="1">
      <alignment vertical="center"/>
    </xf>
    <xf numFmtId="0" fontId="10" fillId="0" borderId="4" xfId="50" applyFont="1" applyFill="1" applyBorder="1" applyAlignment="1">
      <alignment horizontal="center" vertical="center" wrapText="1"/>
    </xf>
    <xf numFmtId="178" fontId="0" fillId="0" borderId="2" xfId="0" applyNumberFormat="1" applyBorder="1">
      <alignment vertical="center"/>
    </xf>
    <xf numFmtId="179" fontId="26" fillId="0" borderId="2" xfId="0" applyNumberFormat="1" applyFont="1" applyBorder="1">
      <alignment vertical="center"/>
    </xf>
    <xf numFmtId="0" fontId="26" fillId="0" borderId="2" xfId="0" applyFont="1" applyBorder="1">
      <alignment vertical="center"/>
    </xf>
    <xf numFmtId="0" fontId="17" fillId="0" borderId="0" xfId="51">
      <alignment vertical="center"/>
    </xf>
    <xf numFmtId="0" fontId="27" fillId="0" borderId="1" xfId="51" applyFont="1" applyBorder="1" applyAlignment="1">
      <alignment horizontal="center" vertical="center"/>
    </xf>
    <xf numFmtId="0" fontId="17" fillId="0" borderId="1" xfId="51" applyBorder="1" applyAlignment="1">
      <alignment horizontal="center" vertical="center"/>
    </xf>
    <xf numFmtId="0" fontId="28" fillId="0" borderId="2" xfId="51" applyFont="1" applyBorder="1" applyAlignment="1">
      <alignment horizontal="center" vertical="center"/>
    </xf>
    <xf numFmtId="0" fontId="28" fillId="4" borderId="2" xfId="51" applyFont="1" applyFill="1" applyBorder="1" applyAlignment="1">
      <alignment horizontal="center" vertical="center"/>
    </xf>
    <xf numFmtId="0" fontId="28" fillId="2" borderId="2" xfId="51" applyFont="1" applyFill="1" applyBorder="1" applyAlignment="1">
      <alignment horizontal="center" vertical="center"/>
    </xf>
    <xf numFmtId="0" fontId="17" fillId="0" borderId="0" xfId="51" applyFill="1">
      <alignment vertical="center"/>
    </xf>
    <xf numFmtId="0" fontId="17" fillId="0" borderId="0" xfId="5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_Sheet1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externalLink" Target="externalLinks/externalLink4.xml"/><Relationship Id="rId12" Type="http://schemas.openxmlformats.org/officeDocument/2006/relationships/externalLink" Target="externalLinks/externalLink3.xml"/><Relationship Id="rId11" Type="http://schemas.openxmlformats.org/officeDocument/2006/relationships/externalLink" Target="externalLinks/externalLink2.xml"/><Relationship Id="rId10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23567;&#39069;&#20449;&#36151;\&#20851;&#20110;&#26680;&#23454;2015&#8212;2017&#24180;&#25206;&#36139;&#23567;&#39069;&#20449;&#36151;&#30456;&#20851;&#25968;&#25454;&#30340;&#36890;&#30693;\20180614&#26368;&#32456;&#29256;&#26412;\&#20892;&#20449;&#31038;2015-2017&#24180;&#24230;&#25206;&#36139;&#23567;&#39069;&#20449;&#36151;&#21457;&#25918;&#24773;&#20917;&#32479;&#35745;&#34920;&#65288;&#21382;&#24180;&#34987;&#28165;&#29702;&#23545;&#35937;&#36151;&#27454;&#26126;&#32454;&#65289;%20-%20&#23731;&#38451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20180921&#20462;&#25913;&#21518;&#25206;&#36139;&#36148;&#24687;&#35823;&#24046;&#65288;&#23450;&#65289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2018&#24180;\&#25968;&#25454;&#34920;&#26684;\&#37096;&#23460;\20180921&#21531;&#23665;&#25903;&#34892;&#26680;&#23545;&#25206;&#36139;&#36148;&#24687;\&#26611;&#26519;&#26412;&#37096;\&#26611;&#26519;&#25903;&#34892;&#25206;&#36139;&#36151;&#27454;&#36130;&#25919;&#36148;&#24687;&#26126;&#32454;&#34920;20180615(1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2018&#24180;\&#25968;&#25454;&#34920;&#26684;\&#37096;&#23460;\20180921&#21531;&#23665;&#25903;&#34892;&#26680;&#23545;&#25206;&#36139;&#36148;&#24687;\&#26611;&#26519;&#26412;&#37096;\&#65288;&#24050;&#26680;&#65289;&#21531;&#23665;&#25903;&#34892;&#26412;&#37096;&#25206;&#36139;&#36151;&#27454;&#36130;&#25919;&#36148;&#24687;&#26126;&#32454;2018061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最终版本"/>
    </sheetNames>
    <sheetDataSet>
      <sheetData sheetId="0">
        <row r="5">
          <cell r="C5" t="str">
            <v>李必园</v>
          </cell>
          <cell r="D5" t="str">
            <v>430611197311045016</v>
          </cell>
          <cell r="E5">
            <v>50000</v>
          </cell>
          <cell r="F5">
            <v>50000</v>
          </cell>
          <cell r="G5" t="str">
            <v>20160429</v>
          </cell>
          <cell r="H5" t="str">
            <v>20170429</v>
          </cell>
        </row>
        <row r="5">
          <cell r="J5" t="str">
            <v>4.35</v>
          </cell>
          <cell r="K5" t="str">
            <v>否</v>
          </cell>
          <cell r="L5" t="str">
            <v>否</v>
          </cell>
          <cell r="M5">
            <v>20171210</v>
          </cell>
        </row>
        <row r="6">
          <cell r="C6" t="str">
            <v>王五兵</v>
          </cell>
          <cell r="D6" t="str">
            <v>430611197406025034</v>
          </cell>
          <cell r="E6">
            <v>50000</v>
          </cell>
          <cell r="F6">
            <v>0</v>
          </cell>
          <cell r="G6" t="str">
            <v>20160112</v>
          </cell>
          <cell r="H6" t="str">
            <v>20170112</v>
          </cell>
          <cell r="I6">
            <v>20171214</v>
          </cell>
          <cell r="J6" t="str">
            <v>4.35</v>
          </cell>
          <cell r="K6" t="str">
            <v>否</v>
          </cell>
          <cell r="L6" t="str">
            <v>否</v>
          </cell>
          <cell r="M6">
            <v>20170730</v>
          </cell>
        </row>
        <row r="7">
          <cell r="C7" t="str">
            <v>刘超</v>
          </cell>
          <cell r="D7" t="str">
            <v>430611198710015513</v>
          </cell>
          <cell r="E7">
            <v>50000</v>
          </cell>
          <cell r="F7">
            <v>0</v>
          </cell>
          <cell r="G7" t="str">
            <v>20151203</v>
          </cell>
          <cell r="H7" t="str">
            <v>20161203</v>
          </cell>
          <cell r="I7">
            <v>20161230</v>
          </cell>
          <cell r="J7" t="str">
            <v>4.35</v>
          </cell>
          <cell r="K7" t="str">
            <v>否</v>
          </cell>
          <cell r="L7" t="str">
            <v>否</v>
          </cell>
          <cell r="M7">
            <v>20171210</v>
          </cell>
        </row>
        <row r="8">
          <cell r="C8" t="str">
            <v>方国军</v>
          </cell>
          <cell r="D8" t="str">
            <v>430611197308285019</v>
          </cell>
          <cell r="E8">
            <v>40000</v>
          </cell>
          <cell r="F8">
            <v>0</v>
          </cell>
          <cell r="G8" t="str">
            <v>20160201</v>
          </cell>
          <cell r="H8" t="str">
            <v>20170201</v>
          </cell>
          <cell r="I8">
            <v>20170609</v>
          </cell>
          <cell r="J8" t="str">
            <v>4.74</v>
          </cell>
          <cell r="K8" t="str">
            <v>否</v>
          </cell>
          <cell r="L8" t="str">
            <v>否</v>
          </cell>
          <cell r="M8">
            <v>20170720</v>
          </cell>
        </row>
        <row r="9">
          <cell r="C9" t="str">
            <v>裴运锋</v>
          </cell>
          <cell r="D9" t="str">
            <v>430611197609175016</v>
          </cell>
          <cell r="E9">
            <v>50000</v>
          </cell>
          <cell r="F9">
            <v>0</v>
          </cell>
          <cell r="G9" t="str">
            <v>20160205</v>
          </cell>
          <cell r="H9" t="str">
            <v>20170205</v>
          </cell>
          <cell r="I9">
            <v>20170205</v>
          </cell>
          <cell r="J9" t="str">
            <v>4.35</v>
          </cell>
          <cell r="K9" t="str">
            <v>否</v>
          </cell>
          <cell r="L9" t="str">
            <v>否</v>
          </cell>
          <cell r="M9">
            <v>20171210</v>
          </cell>
        </row>
        <row r="10">
          <cell r="C10" t="str">
            <v>张战辉</v>
          </cell>
          <cell r="D10" t="str">
            <v>430626197001057534</v>
          </cell>
          <cell r="E10">
            <v>50000</v>
          </cell>
          <cell r="F10">
            <v>0</v>
          </cell>
          <cell r="G10" t="str">
            <v>20150720</v>
          </cell>
          <cell r="H10" t="str">
            <v>20160720</v>
          </cell>
        </row>
        <row r="10">
          <cell r="J10" t="str">
            <v>4.35</v>
          </cell>
          <cell r="K10" t="str">
            <v>否</v>
          </cell>
          <cell r="L10" t="str">
            <v>否</v>
          </cell>
          <cell r="M10">
            <v>20170720</v>
          </cell>
        </row>
        <row r="11">
          <cell r="C11" t="str">
            <v>胡勇</v>
          </cell>
          <cell r="D11" t="str">
            <v>430611198503135010</v>
          </cell>
          <cell r="E11">
            <v>50000</v>
          </cell>
          <cell r="F11">
            <v>50000</v>
          </cell>
          <cell r="G11">
            <v>20160926</v>
          </cell>
          <cell r="H11" t="str">
            <v>20180926</v>
          </cell>
        </row>
        <row r="11">
          <cell r="J11">
            <v>4.35</v>
          </cell>
          <cell r="K11" t="str">
            <v>否</v>
          </cell>
          <cell r="L11" t="str">
            <v>否</v>
          </cell>
          <cell r="M11">
            <v>20170730</v>
          </cell>
        </row>
        <row r="12">
          <cell r="C12" t="str">
            <v>龙广兵</v>
          </cell>
          <cell r="D12" t="str">
            <v>430611196801085075</v>
          </cell>
          <cell r="E12">
            <v>50000</v>
          </cell>
          <cell r="F12">
            <v>50000</v>
          </cell>
          <cell r="G12">
            <v>20160926</v>
          </cell>
          <cell r="H12" t="str">
            <v>20180926</v>
          </cell>
        </row>
        <row r="12">
          <cell r="J12">
            <v>4.35</v>
          </cell>
          <cell r="K12" t="str">
            <v>否</v>
          </cell>
          <cell r="L12" t="str">
            <v>否</v>
          </cell>
          <cell r="M12">
            <v>20170730</v>
          </cell>
        </row>
        <row r="13">
          <cell r="C13" t="str">
            <v>徐民</v>
          </cell>
          <cell r="D13" t="str">
            <v>430611197509125011</v>
          </cell>
          <cell r="E13">
            <v>50000</v>
          </cell>
          <cell r="F13">
            <v>50000</v>
          </cell>
          <cell r="G13">
            <v>20161020</v>
          </cell>
          <cell r="H13" t="str">
            <v>20181020</v>
          </cell>
        </row>
        <row r="13">
          <cell r="J13">
            <v>4.35</v>
          </cell>
          <cell r="K13" t="str">
            <v>否</v>
          </cell>
          <cell r="L13" t="str">
            <v>否</v>
          </cell>
          <cell r="M13">
            <v>20170730</v>
          </cell>
        </row>
        <row r="14">
          <cell r="C14" t="str">
            <v>裴运锋</v>
          </cell>
          <cell r="D14" t="str">
            <v>430611197609175016</v>
          </cell>
          <cell r="E14">
            <v>50000</v>
          </cell>
          <cell r="F14">
            <v>50000</v>
          </cell>
          <cell r="G14">
            <v>20170209</v>
          </cell>
          <cell r="H14" t="str">
            <v>20180209</v>
          </cell>
        </row>
        <row r="14">
          <cell r="J14">
            <v>4.35</v>
          </cell>
          <cell r="K14" t="str">
            <v>否</v>
          </cell>
          <cell r="L14" t="str">
            <v>否</v>
          </cell>
          <cell r="M14">
            <v>20171210</v>
          </cell>
        </row>
        <row r="15">
          <cell r="C15" t="str">
            <v>秦光艳</v>
          </cell>
          <cell r="D15" t="str">
            <v>430621195908210524</v>
          </cell>
          <cell r="E15">
            <v>50000</v>
          </cell>
          <cell r="F15">
            <v>50000</v>
          </cell>
          <cell r="G15">
            <v>20170217</v>
          </cell>
          <cell r="H15" t="str">
            <v>20180118</v>
          </cell>
        </row>
        <row r="15">
          <cell r="J15">
            <v>4.35</v>
          </cell>
          <cell r="K15" t="str">
            <v>否</v>
          </cell>
          <cell r="L15" t="str">
            <v>否</v>
          </cell>
          <cell r="M15">
            <v>20170730</v>
          </cell>
        </row>
        <row r="16">
          <cell r="C16" t="str">
            <v>谢佑冬</v>
          </cell>
          <cell r="D16" t="str">
            <v>430626196712077510</v>
          </cell>
          <cell r="E16">
            <v>50000</v>
          </cell>
          <cell r="F16">
            <v>50000</v>
          </cell>
          <cell r="G16">
            <v>20170824</v>
          </cell>
          <cell r="H16" t="str">
            <v>20180823</v>
          </cell>
        </row>
        <row r="16">
          <cell r="J16">
            <v>4.35</v>
          </cell>
          <cell r="K16" t="str">
            <v>否</v>
          </cell>
          <cell r="L16" t="str">
            <v>否</v>
          </cell>
          <cell r="M16">
            <v>20171210</v>
          </cell>
        </row>
        <row r="17">
          <cell r="C17" t="str">
            <v>余泽衡</v>
          </cell>
          <cell r="D17" t="str">
            <v>430611197404225032</v>
          </cell>
          <cell r="E17">
            <v>40000</v>
          </cell>
          <cell r="F17">
            <v>40000</v>
          </cell>
          <cell r="G17">
            <v>20170827</v>
          </cell>
          <cell r="H17" t="str">
            <v>20180827</v>
          </cell>
        </row>
        <row r="17">
          <cell r="J17">
            <v>4.35</v>
          </cell>
          <cell r="K17" t="str">
            <v>否</v>
          </cell>
          <cell r="L17" t="str">
            <v>否</v>
          </cell>
          <cell r="M17">
            <v>20171210</v>
          </cell>
        </row>
        <row r="18">
          <cell r="C18" t="str">
            <v>吴小军</v>
          </cell>
          <cell r="D18" t="str">
            <v>430611197409305533</v>
          </cell>
          <cell r="E18">
            <v>50000</v>
          </cell>
          <cell r="F18">
            <v>50000</v>
          </cell>
          <cell r="G18">
            <v>20170830</v>
          </cell>
          <cell r="H18" t="str">
            <v>20180830</v>
          </cell>
        </row>
        <row r="18">
          <cell r="J18">
            <v>4.35</v>
          </cell>
          <cell r="K18" t="str">
            <v>否</v>
          </cell>
          <cell r="L18" t="str">
            <v>否</v>
          </cell>
          <cell r="M18">
            <v>20171215</v>
          </cell>
        </row>
        <row r="19">
          <cell r="C19" t="str">
            <v>杨金魁</v>
          </cell>
          <cell r="D19" t="str">
            <v>430611198410295074</v>
          </cell>
          <cell r="E19">
            <v>50000</v>
          </cell>
          <cell r="F19">
            <v>50000</v>
          </cell>
          <cell r="G19">
            <v>20170908</v>
          </cell>
          <cell r="H19" t="str">
            <v>20180908</v>
          </cell>
        </row>
        <row r="19">
          <cell r="J19">
            <v>4.35</v>
          </cell>
          <cell r="K19" t="str">
            <v>否</v>
          </cell>
          <cell r="L19" t="str">
            <v>否</v>
          </cell>
          <cell r="M19">
            <v>20170730</v>
          </cell>
        </row>
        <row r="20">
          <cell r="C20" t="str">
            <v>周水珍</v>
          </cell>
          <cell r="D20" t="str">
            <v>430611197108234524</v>
          </cell>
          <cell r="E20">
            <v>30000</v>
          </cell>
          <cell r="F20">
            <v>30000</v>
          </cell>
          <cell r="G20">
            <v>20171020</v>
          </cell>
          <cell r="H20" t="str">
            <v>20181020</v>
          </cell>
        </row>
        <row r="20">
          <cell r="J20">
            <v>4.35</v>
          </cell>
          <cell r="K20" t="str">
            <v>否</v>
          </cell>
          <cell r="L20" t="str">
            <v>否</v>
          </cell>
          <cell r="M20">
            <v>20171210</v>
          </cell>
        </row>
        <row r="21">
          <cell r="C21" t="str">
            <v>彭铁钢</v>
          </cell>
          <cell r="D21" t="str">
            <v>430611196903014518</v>
          </cell>
          <cell r="E21">
            <v>30000</v>
          </cell>
          <cell r="F21">
            <v>30000</v>
          </cell>
          <cell r="G21">
            <v>20171026</v>
          </cell>
          <cell r="H21" t="str">
            <v>20181026</v>
          </cell>
        </row>
        <row r="21">
          <cell r="J21">
            <v>4.35</v>
          </cell>
          <cell r="K21" t="str">
            <v>否</v>
          </cell>
          <cell r="L21" t="str">
            <v>否</v>
          </cell>
          <cell r="M21">
            <v>20171210</v>
          </cell>
        </row>
        <row r="22">
          <cell r="C22" t="str">
            <v>甘元才</v>
          </cell>
          <cell r="D22" t="str">
            <v>430611196910101599</v>
          </cell>
          <cell r="E22">
            <v>30000</v>
          </cell>
          <cell r="F22">
            <v>30000</v>
          </cell>
          <cell r="G22">
            <v>20171027</v>
          </cell>
          <cell r="H22" t="str">
            <v>20181027</v>
          </cell>
        </row>
        <row r="22">
          <cell r="J22">
            <v>4.35</v>
          </cell>
          <cell r="K22" t="str">
            <v>否</v>
          </cell>
          <cell r="L22" t="str">
            <v>否</v>
          </cell>
          <cell r="M22">
            <v>20171209</v>
          </cell>
        </row>
        <row r="23">
          <cell r="C23" t="str">
            <v>陈杰夫</v>
          </cell>
          <cell r="D23" t="str">
            <v>430621195707010534</v>
          </cell>
          <cell r="E23">
            <v>30000</v>
          </cell>
          <cell r="F23">
            <v>30000</v>
          </cell>
          <cell r="G23">
            <v>20171029</v>
          </cell>
          <cell r="H23" t="str">
            <v>20181029</v>
          </cell>
        </row>
        <row r="23">
          <cell r="J23">
            <v>4.35</v>
          </cell>
          <cell r="K23" t="str">
            <v>否</v>
          </cell>
          <cell r="L23" t="str">
            <v>否</v>
          </cell>
          <cell r="M23">
            <v>20171210</v>
          </cell>
        </row>
        <row r="24">
          <cell r="C24" t="str">
            <v>罗岳君</v>
          </cell>
          <cell r="D24" t="str">
            <v>430611196310141511</v>
          </cell>
          <cell r="E24">
            <v>50000</v>
          </cell>
          <cell r="F24">
            <v>50000</v>
          </cell>
          <cell r="G24">
            <v>20171031</v>
          </cell>
          <cell r="H24" t="str">
            <v>20181031</v>
          </cell>
        </row>
        <row r="24">
          <cell r="J24">
            <v>4.35</v>
          </cell>
          <cell r="K24" t="str">
            <v>否</v>
          </cell>
          <cell r="L24" t="str">
            <v>否</v>
          </cell>
          <cell r="M24">
            <v>20171209</v>
          </cell>
        </row>
        <row r="25">
          <cell r="C25" t="str">
            <v>田德朝</v>
          </cell>
          <cell r="D25" t="str">
            <v>430611198902185576</v>
          </cell>
          <cell r="E25">
            <v>30000</v>
          </cell>
          <cell r="F25">
            <v>30000</v>
          </cell>
          <cell r="G25">
            <v>20171031</v>
          </cell>
          <cell r="H25" t="str">
            <v>20181031</v>
          </cell>
        </row>
        <row r="25">
          <cell r="J25">
            <v>4.35</v>
          </cell>
          <cell r="K25" t="str">
            <v>否</v>
          </cell>
          <cell r="L25" t="str">
            <v>否</v>
          </cell>
          <cell r="M25">
            <v>20171209</v>
          </cell>
        </row>
        <row r="26">
          <cell r="C26" t="str">
            <v>薛娟</v>
          </cell>
          <cell r="D26" t="str">
            <v>430611197707264522</v>
          </cell>
          <cell r="E26">
            <v>30000</v>
          </cell>
          <cell r="F26">
            <v>30000</v>
          </cell>
          <cell r="G26">
            <v>20171031</v>
          </cell>
          <cell r="H26" t="str">
            <v>20181031</v>
          </cell>
        </row>
        <row r="26">
          <cell r="J26">
            <v>4.35</v>
          </cell>
          <cell r="K26" t="str">
            <v>否</v>
          </cell>
          <cell r="L26" t="str">
            <v>否</v>
          </cell>
        </row>
        <row r="27">
          <cell r="C27" t="str">
            <v>刘和平</v>
          </cell>
          <cell r="D27" t="str">
            <v>430611197109034516</v>
          </cell>
          <cell r="E27">
            <v>30000</v>
          </cell>
          <cell r="F27">
            <v>30000</v>
          </cell>
          <cell r="G27">
            <v>20171031</v>
          </cell>
          <cell r="H27" t="str">
            <v>20181031</v>
          </cell>
        </row>
        <row r="27">
          <cell r="J27">
            <v>4.35</v>
          </cell>
          <cell r="K27" t="str">
            <v>否</v>
          </cell>
          <cell r="L27" t="str">
            <v>否</v>
          </cell>
          <cell r="M27">
            <v>20171210</v>
          </cell>
        </row>
        <row r="28">
          <cell r="C28" t="str">
            <v>肖志文</v>
          </cell>
          <cell r="D28" t="str">
            <v>430626196909227535</v>
          </cell>
          <cell r="E28">
            <v>30000</v>
          </cell>
          <cell r="F28">
            <v>30000</v>
          </cell>
          <cell r="G28">
            <v>20171031</v>
          </cell>
          <cell r="H28" t="str">
            <v>20181031</v>
          </cell>
        </row>
        <row r="28">
          <cell r="J28">
            <v>4.35</v>
          </cell>
          <cell r="K28" t="str">
            <v>否</v>
          </cell>
          <cell r="L28" t="str">
            <v>否</v>
          </cell>
          <cell r="M28">
            <v>20171210</v>
          </cell>
        </row>
        <row r="29">
          <cell r="C29" t="str">
            <v>丰慧民</v>
          </cell>
          <cell r="D29" t="str">
            <v>430611197011240020</v>
          </cell>
          <cell r="E29">
            <v>30000</v>
          </cell>
          <cell r="F29">
            <v>30000</v>
          </cell>
          <cell r="G29">
            <v>20171031</v>
          </cell>
          <cell r="H29" t="str">
            <v>20181031</v>
          </cell>
        </row>
        <row r="29">
          <cell r="J29">
            <v>4.35</v>
          </cell>
          <cell r="K29" t="str">
            <v>否</v>
          </cell>
          <cell r="L29" t="str">
            <v>否</v>
          </cell>
        </row>
        <row r="30">
          <cell r="C30" t="str">
            <v>朱思洪</v>
          </cell>
          <cell r="D30" t="str">
            <v>430611196306021517</v>
          </cell>
          <cell r="E30">
            <v>30000</v>
          </cell>
          <cell r="F30">
            <v>30000</v>
          </cell>
          <cell r="G30">
            <v>20171101</v>
          </cell>
          <cell r="H30" t="str">
            <v>20181101</v>
          </cell>
        </row>
        <row r="30">
          <cell r="J30">
            <v>4.35</v>
          </cell>
          <cell r="K30" t="str">
            <v>否</v>
          </cell>
          <cell r="L30" t="str">
            <v>否</v>
          </cell>
          <cell r="M30">
            <v>20171209</v>
          </cell>
        </row>
        <row r="31">
          <cell r="C31" t="str">
            <v>李志华</v>
          </cell>
          <cell r="D31" t="str">
            <v>430611197412025030</v>
          </cell>
          <cell r="E31">
            <v>50000</v>
          </cell>
          <cell r="F31">
            <v>50000</v>
          </cell>
          <cell r="G31">
            <v>20171101</v>
          </cell>
          <cell r="H31" t="str">
            <v>20181101</v>
          </cell>
        </row>
        <row r="31">
          <cell r="J31">
            <v>4.35</v>
          </cell>
          <cell r="K31" t="str">
            <v>否</v>
          </cell>
          <cell r="L31" t="str">
            <v>否</v>
          </cell>
          <cell r="M31">
            <v>20171210</v>
          </cell>
        </row>
        <row r="32">
          <cell r="C32" t="str">
            <v>刘伟兵</v>
          </cell>
          <cell r="D32" t="str">
            <v>430626197107207510</v>
          </cell>
          <cell r="E32">
            <v>20000</v>
          </cell>
          <cell r="F32">
            <v>20000</v>
          </cell>
          <cell r="G32">
            <v>20171101</v>
          </cell>
          <cell r="H32" t="str">
            <v>20181101</v>
          </cell>
        </row>
        <row r="32">
          <cell r="J32">
            <v>4.35</v>
          </cell>
          <cell r="K32" t="str">
            <v>否</v>
          </cell>
          <cell r="L32" t="str">
            <v>否</v>
          </cell>
          <cell r="M32">
            <v>20171210</v>
          </cell>
        </row>
        <row r="33">
          <cell r="C33" t="str">
            <v>夏宾如</v>
          </cell>
          <cell r="D33" t="str">
            <v>430621196211070546</v>
          </cell>
          <cell r="E33">
            <v>30000</v>
          </cell>
          <cell r="F33">
            <v>30000</v>
          </cell>
          <cell r="G33">
            <v>20171102</v>
          </cell>
          <cell r="H33" t="str">
            <v>20181102</v>
          </cell>
        </row>
        <row r="33">
          <cell r="J33">
            <v>4.35</v>
          </cell>
          <cell r="K33" t="str">
            <v>否</v>
          </cell>
          <cell r="L33" t="str">
            <v>否</v>
          </cell>
          <cell r="M33">
            <v>20171210</v>
          </cell>
        </row>
        <row r="34">
          <cell r="C34" t="str">
            <v>李世勇</v>
          </cell>
          <cell r="D34" t="str">
            <v>43061119771014453X</v>
          </cell>
          <cell r="E34">
            <v>50000</v>
          </cell>
          <cell r="F34">
            <v>50000</v>
          </cell>
          <cell r="G34">
            <v>20171107</v>
          </cell>
          <cell r="H34" t="str">
            <v>20181107</v>
          </cell>
        </row>
        <row r="34">
          <cell r="J34">
            <v>4.35</v>
          </cell>
          <cell r="K34" t="str">
            <v>否</v>
          </cell>
          <cell r="L34" t="str">
            <v>否</v>
          </cell>
          <cell r="M34">
            <v>20171210</v>
          </cell>
        </row>
        <row r="35">
          <cell r="C35" t="str">
            <v>彭继明</v>
          </cell>
          <cell r="D35" t="str">
            <v>430621196108230513</v>
          </cell>
          <cell r="E35">
            <v>50000</v>
          </cell>
          <cell r="F35">
            <v>50000</v>
          </cell>
          <cell r="G35">
            <v>20171108</v>
          </cell>
          <cell r="H35" t="str">
            <v>20181108</v>
          </cell>
        </row>
        <row r="35">
          <cell r="J35">
            <v>4.35</v>
          </cell>
          <cell r="K35" t="str">
            <v>否</v>
          </cell>
          <cell r="L35" t="str">
            <v>否</v>
          </cell>
          <cell r="M35">
            <v>20171210</v>
          </cell>
        </row>
        <row r="36">
          <cell r="C36" t="str">
            <v>丁凯</v>
          </cell>
          <cell r="D36" t="str">
            <v>430611199003045013</v>
          </cell>
          <cell r="E36">
            <v>50000</v>
          </cell>
          <cell r="F36">
            <v>50000</v>
          </cell>
          <cell r="G36">
            <v>20171108</v>
          </cell>
          <cell r="H36" t="str">
            <v>20181108</v>
          </cell>
        </row>
        <row r="36">
          <cell r="J36">
            <v>4.35</v>
          </cell>
          <cell r="K36" t="str">
            <v>否</v>
          </cell>
          <cell r="L36" t="str">
            <v>否</v>
          </cell>
          <cell r="M36">
            <v>20171210</v>
          </cell>
        </row>
        <row r="37">
          <cell r="C37" t="str">
            <v>范建芬</v>
          </cell>
          <cell r="D37" t="str">
            <v>430611198008141528</v>
          </cell>
          <cell r="E37">
            <v>50000</v>
          </cell>
          <cell r="F37">
            <v>50000</v>
          </cell>
          <cell r="G37">
            <v>20171109</v>
          </cell>
          <cell r="H37" t="str">
            <v>20181109</v>
          </cell>
        </row>
        <row r="37">
          <cell r="J37">
            <v>4.35</v>
          </cell>
          <cell r="K37" t="str">
            <v>否</v>
          </cell>
          <cell r="L37" t="str">
            <v>否</v>
          </cell>
          <cell r="M37">
            <v>20171209</v>
          </cell>
        </row>
        <row r="38">
          <cell r="C38" t="str">
            <v>万桂姣</v>
          </cell>
          <cell r="D38" t="str">
            <v>430611196209101582</v>
          </cell>
          <cell r="E38">
            <v>30000</v>
          </cell>
          <cell r="F38">
            <v>30000</v>
          </cell>
          <cell r="G38">
            <v>20171110</v>
          </cell>
          <cell r="H38" t="str">
            <v>20181110</v>
          </cell>
        </row>
        <row r="38">
          <cell r="J38">
            <v>4.35</v>
          </cell>
          <cell r="K38" t="str">
            <v>否</v>
          </cell>
          <cell r="L38" t="str">
            <v>否</v>
          </cell>
          <cell r="M38">
            <v>20171209</v>
          </cell>
        </row>
        <row r="39">
          <cell r="C39" t="str">
            <v>胡群</v>
          </cell>
          <cell r="D39" t="str">
            <v>430611197911074523</v>
          </cell>
          <cell r="E39">
            <v>50000</v>
          </cell>
          <cell r="F39">
            <v>50000</v>
          </cell>
          <cell r="G39">
            <v>20171110</v>
          </cell>
          <cell r="H39" t="str">
            <v>20181110</v>
          </cell>
        </row>
        <row r="39">
          <cell r="J39">
            <v>4.35</v>
          </cell>
          <cell r="K39" t="str">
            <v>否</v>
          </cell>
          <cell r="L39" t="str">
            <v>否</v>
          </cell>
          <cell r="M39">
            <v>20171210</v>
          </cell>
        </row>
        <row r="40">
          <cell r="C40" t="str">
            <v>周正华</v>
          </cell>
          <cell r="D40" t="str">
            <v>430621196508130570</v>
          </cell>
          <cell r="E40">
            <v>50000</v>
          </cell>
          <cell r="F40">
            <v>50000</v>
          </cell>
          <cell r="G40">
            <v>20171110</v>
          </cell>
          <cell r="H40" t="str">
            <v>20181110</v>
          </cell>
        </row>
        <row r="40">
          <cell r="J40">
            <v>4.35</v>
          </cell>
          <cell r="K40" t="str">
            <v>否</v>
          </cell>
          <cell r="L40" t="str">
            <v>否</v>
          </cell>
          <cell r="M40">
            <v>20171210</v>
          </cell>
        </row>
        <row r="41">
          <cell r="C41" t="str">
            <v>周建坤</v>
          </cell>
          <cell r="D41" t="str">
            <v>430621197104240516</v>
          </cell>
          <cell r="E41">
            <v>50000</v>
          </cell>
          <cell r="F41">
            <v>50000</v>
          </cell>
          <cell r="G41">
            <v>20171110</v>
          </cell>
          <cell r="H41" t="str">
            <v>20181110</v>
          </cell>
        </row>
        <row r="41">
          <cell r="J41">
            <v>4.35</v>
          </cell>
          <cell r="K41" t="str">
            <v>否</v>
          </cell>
          <cell r="L41" t="str">
            <v>否</v>
          </cell>
          <cell r="M41">
            <v>20171210</v>
          </cell>
        </row>
        <row r="42">
          <cell r="C42" t="str">
            <v>杨金娥</v>
          </cell>
          <cell r="D42" t="str">
            <v>430611196206265522</v>
          </cell>
          <cell r="E42">
            <v>30000</v>
          </cell>
          <cell r="F42">
            <v>30000</v>
          </cell>
          <cell r="G42">
            <v>20171110</v>
          </cell>
          <cell r="H42" t="str">
            <v>20181110</v>
          </cell>
        </row>
        <row r="42">
          <cell r="J42">
            <v>4.35</v>
          </cell>
          <cell r="K42" t="str">
            <v>否</v>
          </cell>
          <cell r="L42" t="str">
            <v>否</v>
          </cell>
          <cell r="M42">
            <v>20171210</v>
          </cell>
        </row>
        <row r="43">
          <cell r="C43" t="str">
            <v>任国富</v>
          </cell>
          <cell r="D43" t="str">
            <v>430621196401100531</v>
          </cell>
          <cell r="E43">
            <v>30000</v>
          </cell>
          <cell r="F43">
            <v>30000</v>
          </cell>
          <cell r="G43">
            <v>20171113</v>
          </cell>
          <cell r="H43" t="str">
            <v>20181113</v>
          </cell>
        </row>
        <row r="43">
          <cell r="J43">
            <v>4.35</v>
          </cell>
          <cell r="K43" t="str">
            <v>否</v>
          </cell>
          <cell r="L43" t="str">
            <v>否</v>
          </cell>
          <cell r="M43">
            <v>20171210</v>
          </cell>
        </row>
        <row r="44">
          <cell r="C44" t="str">
            <v>季杰文</v>
          </cell>
          <cell r="D44" t="str">
            <v>430611197504215018</v>
          </cell>
          <cell r="E44">
            <v>20000</v>
          </cell>
          <cell r="F44">
            <v>20000</v>
          </cell>
          <cell r="G44">
            <v>20171115</v>
          </cell>
          <cell r="H44" t="str">
            <v>20181115</v>
          </cell>
        </row>
        <row r="44">
          <cell r="J44">
            <v>4.35</v>
          </cell>
          <cell r="K44" t="str">
            <v>否</v>
          </cell>
          <cell r="L44" t="str">
            <v>否</v>
          </cell>
          <cell r="M44">
            <v>20171210</v>
          </cell>
        </row>
        <row r="45">
          <cell r="C45" t="str">
            <v>陈芝亿</v>
          </cell>
          <cell r="D45" t="str">
            <v>430611198710031556</v>
          </cell>
          <cell r="E45">
            <v>30000</v>
          </cell>
          <cell r="F45">
            <v>30000</v>
          </cell>
          <cell r="G45">
            <v>20171120</v>
          </cell>
          <cell r="H45" t="str">
            <v>20181120</v>
          </cell>
        </row>
        <row r="45">
          <cell r="J45">
            <v>4.35</v>
          </cell>
          <cell r="K45" t="str">
            <v>否</v>
          </cell>
          <cell r="L45" t="str">
            <v>否</v>
          </cell>
          <cell r="M45">
            <v>20171209</v>
          </cell>
        </row>
        <row r="46">
          <cell r="C46" t="str">
            <v>郭章桂</v>
          </cell>
          <cell r="D46" t="str">
            <v>430611197411071510</v>
          </cell>
          <cell r="E46">
            <v>30000</v>
          </cell>
          <cell r="F46">
            <v>30000</v>
          </cell>
          <cell r="G46">
            <v>20171121</v>
          </cell>
          <cell r="H46" t="str">
            <v>20181121</v>
          </cell>
        </row>
        <row r="46">
          <cell r="J46">
            <v>4.35</v>
          </cell>
          <cell r="K46" t="str">
            <v>否</v>
          </cell>
          <cell r="L46" t="str">
            <v>否</v>
          </cell>
          <cell r="M46">
            <v>20171209</v>
          </cell>
        </row>
        <row r="47">
          <cell r="C47" t="str">
            <v>王佰汉</v>
          </cell>
          <cell r="D47" t="str">
            <v>430611196406025013</v>
          </cell>
          <cell r="E47">
            <v>10000</v>
          </cell>
          <cell r="F47">
            <v>10000</v>
          </cell>
          <cell r="G47">
            <v>20171123</v>
          </cell>
          <cell r="H47" t="str">
            <v>20181123</v>
          </cell>
        </row>
        <row r="47">
          <cell r="J47">
            <v>4.35</v>
          </cell>
          <cell r="K47" t="str">
            <v>否</v>
          </cell>
          <cell r="L47" t="str">
            <v>否</v>
          </cell>
          <cell r="M47">
            <v>20171210</v>
          </cell>
        </row>
        <row r="48">
          <cell r="C48" t="str">
            <v>何元秀</v>
          </cell>
          <cell r="D48" t="str">
            <v>430626196301107543</v>
          </cell>
          <cell r="E48">
            <v>30000</v>
          </cell>
          <cell r="F48">
            <v>30000</v>
          </cell>
          <cell r="G48">
            <v>20171123</v>
          </cell>
          <cell r="H48" t="str">
            <v>20181119</v>
          </cell>
        </row>
        <row r="48">
          <cell r="J48">
            <v>4.35</v>
          </cell>
          <cell r="K48" t="str">
            <v>否</v>
          </cell>
          <cell r="L48" t="str">
            <v>否</v>
          </cell>
          <cell r="M48">
            <v>20171210</v>
          </cell>
        </row>
        <row r="49">
          <cell r="C49" t="str">
            <v>汪家军</v>
          </cell>
          <cell r="D49" t="str">
            <v>430626195712087511</v>
          </cell>
          <cell r="E49">
            <v>30000</v>
          </cell>
          <cell r="F49">
            <v>30000</v>
          </cell>
          <cell r="G49">
            <v>20171130</v>
          </cell>
          <cell r="H49" t="str">
            <v>20181130</v>
          </cell>
        </row>
        <row r="49">
          <cell r="J49">
            <v>4.35</v>
          </cell>
          <cell r="K49" t="str">
            <v>否</v>
          </cell>
          <cell r="L49" t="str">
            <v>否</v>
          </cell>
          <cell r="M49">
            <v>20171215</v>
          </cell>
        </row>
        <row r="50">
          <cell r="C50" t="str">
            <v>邓祚贵</v>
          </cell>
          <cell r="D50" t="str">
            <v>430611197711255514</v>
          </cell>
          <cell r="E50">
            <v>50000</v>
          </cell>
          <cell r="F50">
            <v>50000</v>
          </cell>
          <cell r="G50">
            <v>20171214</v>
          </cell>
          <cell r="H50" t="str">
            <v>20181214</v>
          </cell>
        </row>
        <row r="50">
          <cell r="J50">
            <v>4.35</v>
          </cell>
          <cell r="K50" t="str">
            <v>否</v>
          </cell>
          <cell r="L50" t="str">
            <v>否</v>
          </cell>
          <cell r="M50">
            <v>20170720</v>
          </cell>
        </row>
        <row r="51">
          <cell r="C51" t="str">
            <v>张战辉</v>
          </cell>
          <cell r="D51" t="str">
            <v>430626197001057534</v>
          </cell>
          <cell r="E51">
            <v>50000</v>
          </cell>
          <cell r="F51">
            <v>50000</v>
          </cell>
          <cell r="G51">
            <v>20160824</v>
          </cell>
          <cell r="H51" t="str">
            <v>20180824</v>
          </cell>
        </row>
        <row r="51">
          <cell r="J51">
            <v>4.75</v>
          </cell>
          <cell r="K51" t="str">
            <v>否</v>
          </cell>
          <cell r="L51" t="str">
            <v>否</v>
          </cell>
          <cell r="M51">
            <v>20170720</v>
          </cell>
        </row>
        <row r="52">
          <cell r="C52" t="str">
            <v>毛良科</v>
          </cell>
          <cell r="D52" t="str">
            <v>430611195801145512</v>
          </cell>
          <cell r="E52">
            <v>30000</v>
          </cell>
          <cell r="F52">
            <v>30000</v>
          </cell>
          <cell r="G52">
            <v>20160902</v>
          </cell>
          <cell r="H52" t="str">
            <v>20180902</v>
          </cell>
        </row>
        <row r="52">
          <cell r="J52">
            <v>4.75</v>
          </cell>
          <cell r="K52" t="str">
            <v>否</v>
          </cell>
          <cell r="L52" t="str">
            <v>否</v>
          </cell>
          <cell r="M52">
            <v>20170720</v>
          </cell>
        </row>
        <row r="53">
          <cell r="C53" t="str">
            <v>王学平</v>
          </cell>
          <cell r="D53" t="str">
            <v>430626195611207537</v>
          </cell>
          <cell r="E53">
            <v>50000</v>
          </cell>
          <cell r="F53">
            <v>50000</v>
          </cell>
          <cell r="G53">
            <v>20160930</v>
          </cell>
          <cell r="H53" t="str">
            <v>20180930</v>
          </cell>
        </row>
        <row r="53">
          <cell r="J53">
            <v>4.75</v>
          </cell>
          <cell r="K53" t="str">
            <v>否</v>
          </cell>
          <cell r="L53" t="str">
            <v>否</v>
          </cell>
          <cell r="M53">
            <v>20170720</v>
          </cell>
        </row>
        <row r="54">
          <cell r="C54" t="str">
            <v>杨其兵</v>
          </cell>
          <cell r="D54" t="str">
            <v>430611197803275539</v>
          </cell>
          <cell r="E54">
            <v>30000</v>
          </cell>
          <cell r="F54">
            <v>30000</v>
          </cell>
          <cell r="G54">
            <v>20161017</v>
          </cell>
          <cell r="H54" t="str">
            <v>20181017</v>
          </cell>
        </row>
        <row r="54">
          <cell r="J54">
            <v>4.75</v>
          </cell>
          <cell r="K54" t="str">
            <v>否</v>
          </cell>
          <cell r="L54" t="str">
            <v>否</v>
          </cell>
          <cell r="M54">
            <v>20170720</v>
          </cell>
        </row>
        <row r="55">
          <cell r="C55" t="str">
            <v>胡兆平</v>
          </cell>
          <cell r="D55" t="str">
            <v>430626196210287577</v>
          </cell>
          <cell r="E55">
            <v>50000</v>
          </cell>
          <cell r="F55">
            <v>50000</v>
          </cell>
          <cell r="G55">
            <v>20161115</v>
          </cell>
          <cell r="H55" t="str">
            <v>20181115</v>
          </cell>
        </row>
        <row r="55">
          <cell r="J55">
            <v>4.75</v>
          </cell>
          <cell r="K55" t="str">
            <v>否</v>
          </cell>
          <cell r="L55" t="str">
            <v>否</v>
          </cell>
          <cell r="M55">
            <v>20170720</v>
          </cell>
        </row>
        <row r="56">
          <cell r="C56" t="str">
            <v>黄召</v>
          </cell>
          <cell r="D56" t="str">
            <v>43061119670302501X</v>
          </cell>
          <cell r="E56">
            <v>50000</v>
          </cell>
          <cell r="F56">
            <v>50000</v>
          </cell>
          <cell r="G56">
            <v>20161116</v>
          </cell>
          <cell r="H56" t="str">
            <v>20181116</v>
          </cell>
        </row>
        <row r="56">
          <cell r="J56">
            <v>4.75</v>
          </cell>
          <cell r="K56" t="str">
            <v>否</v>
          </cell>
          <cell r="L56" t="str">
            <v>否</v>
          </cell>
          <cell r="M56">
            <v>20170730</v>
          </cell>
        </row>
        <row r="57">
          <cell r="C57" t="str">
            <v>卢先红</v>
          </cell>
          <cell r="D57" t="str">
            <v>430611197311115045</v>
          </cell>
          <cell r="E57">
            <v>50000</v>
          </cell>
          <cell r="F57">
            <v>50000</v>
          </cell>
          <cell r="G57">
            <v>20161116</v>
          </cell>
          <cell r="H57" t="str">
            <v>20181116</v>
          </cell>
        </row>
        <row r="57">
          <cell r="J57">
            <v>4.75</v>
          </cell>
          <cell r="K57" t="str">
            <v>否</v>
          </cell>
          <cell r="L57" t="str">
            <v>否</v>
          </cell>
          <cell r="M57">
            <v>20170730</v>
          </cell>
        </row>
        <row r="58">
          <cell r="C58" t="str">
            <v>刘海清</v>
          </cell>
          <cell r="D58" t="str">
            <v>43061119560621501X</v>
          </cell>
          <cell r="E58">
            <v>50000</v>
          </cell>
          <cell r="F58">
            <v>50000</v>
          </cell>
          <cell r="G58">
            <v>20161116</v>
          </cell>
          <cell r="H58" t="str">
            <v>20181116</v>
          </cell>
        </row>
        <row r="58">
          <cell r="J58">
            <v>4.75</v>
          </cell>
          <cell r="K58" t="str">
            <v>否</v>
          </cell>
          <cell r="L58" t="str">
            <v>否</v>
          </cell>
          <cell r="M58">
            <v>20170730</v>
          </cell>
        </row>
        <row r="59">
          <cell r="C59" t="str">
            <v>曹岳林</v>
          </cell>
          <cell r="D59" t="str">
            <v>430621197011150511</v>
          </cell>
          <cell r="E59">
            <v>50000</v>
          </cell>
          <cell r="F59">
            <v>50000</v>
          </cell>
          <cell r="G59">
            <v>20161117</v>
          </cell>
          <cell r="H59" t="str">
            <v>20181117</v>
          </cell>
        </row>
        <row r="59">
          <cell r="J59">
            <v>4.75</v>
          </cell>
          <cell r="K59" t="str">
            <v>否</v>
          </cell>
          <cell r="L59" t="str">
            <v>否</v>
          </cell>
          <cell r="M59">
            <v>20171210</v>
          </cell>
        </row>
        <row r="60">
          <cell r="C60" t="str">
            <v>雷菊香</v>
          </cell>
          <cell r="D60" t="str">
            <v>430611195806241546</v>
          </cell>
          <cell r="E60">
            <v>30000</v>
          </cell>
          <cell r="F60">
            <v>30000</v>
          </cell>
          <cell r="G60">
            <v>20161118</v>
          </cell>
          <cell r="H60" t="str">
            <v>20181118</v>
          </cell>
        </row>
        <row r="60">
          <cell r="J60">
            <v>4.75</v>
          </cell>
          <cell r="K60" t="str">
            <v>否</v>
          </cell>
          <cell r="L60" t="str">
            <v>否</v>
          </cell>
          <cell r="M60">
            <v>20171209</v>
          </cell>
        </row>
        <row r="61">
          <cell r="C61" t="str">
            <v>易治民</v>
          </cell>
          <cell r="D61" t="str">
            <v>430611198009185039</v>
          </cell>
          <cell r="E61">
            <v>50000</v>
          </cell>
          <cell r="F61">
            <v>50000</v>
          </cell>
          <cell r="G61">
            <v>20161123</v>
          </cell>
          <cell r="H61" t="str">
            <v>20181123</v>
          </cell>
        </row>
        <row r="61">
          <cell r="J61">
            <v>4.75</v>
          </cell>
          <cell r="K61" t="str">
            <v>否</v>
          </cell>
          <cell r="L61" t="str">
            <v>否</v>
          </cell>
          <cell r="M61">
            <v>20170730</v>
          </cell>
        </row>
        <row r="62">
          <cell r="C62" t="str">
            <v>李葵香</v>
          </cell>
          <cell r="D62" t="str">
            <v>430626196308237527</v>
          </cell>
          <cell r="E62">
            <v>50000</v>
          </cell>
          <cell r="F62">
            <v>50000</v>
          </cell>
          <cell r="G62">
            <v>20161123</v>
          </cell>
          <cell r="H62" t="str">
            <v>20181123</v>
          </cell>
        </row>
        <row r="62">
          <cell r="J62">
            <v>4.75</v>
          </cell>
          <cell r="K62" t="str">
            <v>否</v>
          </cell>
          <cell r="L62" t="str">
            <v>否</v>
          </cell>
          <cell r="M62">
            <v>20171215</v>
          </cell>
        </row>
        <row r="63">
          <cell r="C63" t="str">
            <v>高先克</v>
          </cell>
          <cell r="D63" t="str">
            <v>430611197201091660</v>
          </cell>
          <cell r="E63">
            <v>50000</v>
          </cell>
          <cell r="F63">
            <v>50000</v>
          </cell>
          <cell r="G63">
            <v>20161124</v>
          </cell>
          <cell r="H63" t="str">
            <v>20181124</v>
          </cell>
        </row>
        <row r="63">
          <cell r="J63">
            <v>4.75</v>
          </cell>
          <cell r="K63" t="str">
            <v>否</v>
          </cell>
          <cell r="L63" t="str">
            <v>否</v>
          </cell>
          <cell r="M63">
            <v>20170727</v>
          </cell>
        </row>
        <row r="64">
          <cell r="C64" t="str">
            <v>戴永华</v>
          </cell>
          <cell r="D64" t="str">
            <v>430611197503151518</v>
          </cell>
          <cell r="E64">
            <v>50000</v>
          </cell>
          <cell r="F64">
            <v>50000</v>
          </cell>
          <cell r="G64">
            <v>20161124</v>
          </cell>
          <cell r="H64" t="str">
            <v>20181124</v>
          </cell>
        </row>
        <row r="64">
          <cell r="J64">
            <v>4.75</v>
          </cell>
          <cell r="K64" t="str">
            <v>否</v>
          </cell>
          <cell r="L64" t="str">
            <v>否</v>
          </cell>
          <cell r="M64">
            <v>20170727</v>
          </cell>
        </row>
        <row r="65">
          <cell r="C65" t="str">
            <v>吴应国</v>
          </cell>
          <cell r="D65" t="str">
            <v>430611196403045019</v>
          </cell>
          <cell r="E65">
            <v>50000</v>
          </cell>
          <cell r="F65">
            <v>50000</v>
          </cell>
          <cell r="G65">
            <v>20161124</v>
          </cell>
          <cell r="H65" t="str">
            <v>20181124</v>
          </cell>
        </row>
        <row r="65">
          <cell r="J65">
            <v>4.75</v>
          </cell>
          <cell r="K65" t="str">
            <v>否</v>
          </cell>
          <cell r="L65" t="str">
            <v>否</v>
          </cell>
          <cell r="M65">
            <v>20170730</v>
          </cell>
        </row>
        <row r="66">
          <cell r="C66" t="str">
            <v>蒋建平</v>
          </cell>
          <cell r="D66" t="str">
            <v>430611196605115513</v>
          </cell>
          <cell r="E66">
            <v>50000</v>
          </cell>
          <cell r="F66">
            <v>50000</v>
          </cell>
          <cell r="G66">
            <v>20161124</v>
          </cell>
          <cell r="H66" t="str">
            <v>20181124</v>
          </cell>
        </row>
        <row r="66">
          <cell r="J66">
            <v>4.75</v>
          </cell>
          <cell r="K66" t="str">
            <v>否</v>
          </cell>
          <cell r="L66" t="str">
            <v>否</v>
          </cell>
          <cell r="M66">
            <v>20170720</v>
          </cell>
        </row>
        <row r="67">
          <cell r="C67" t="str">
            <v>李再元</v>
          </cell>
          <cell r="D67" t="str">
            <v>430611197309056525</v>
          </cell>
          <cell r="E67">
            <v>50000</v>
          </cell>
          <cell r="F67">
            <v>50000</v>
          </cell>
          <cell r="G67">
            <v>20161128</v>
          </cell>
          <cell r="H67" t="str">
            <v>20181128</v>
          </cell>
        </row>
        <row r="67">
          <cell r="J67">
            <v>4.75</v>
          </cell>
          <cell r="K67" t="str">
            <v>否</v>
          </cell>
          <cell r="L67" t="str">
            <v>否</v>
          </cell>
          <cell r="M67">
            <v>20171215</v>
          </cell>
        </row>
        <row r="68">
          <cell r="C68" t="str">
            <v>谢征兵</v>
          </cell>
          <cell r="D68" t="str">
            <v>430611196911251513</v>
          </cell>
          <cell r="E68">
            <v>50000</v>
          </cell>
          <cell r="F68">
            <v>50000</v>
          </cell>
          <cell r="G68">
            <v>20161129</v>
          </cell>
          <cell r="H68" t="str">
            <v>20181129</v>
          </cell>
        </row>
        <row r="68">
          <cell r="J68">
            <v>4.75</v>
          </cell>
          <cell r="K68" t="str">
            <v>否</v>
          </cell>
          <cell r="L68" t="str">
            <v>否</v>
          </cell>
          <cell r="M68">
            <v>20170727</v>
          </cell>
        </row>
        <row r="69">
          <cell r="C69" t="str">
            <v>谢望东</v>
          </cell>
          <cell r="D69" t="str">
            <v>430611196707231515</v>
          </cell>
          <cell r="E69">
            <v>50000</v>
          </cell>
          <cell r="F69">
            <v>50000</v>
          </cell>
          <cell r="G69">
            <v>20161129</v>
          </cell>
          <cell r="H69" t="str">
            <v>20181129</v>
          </cell>
        </row>
        <row r="69">
          <cell r="J69">
            <v>4.75</v>
          </cell>
          <cell r="K69" t="str">
            <v>否</v>
          </cell>
          <cell r="L69" t="str">
            <v>否</v>
          </cell>
          <cell r="M69">
            <v>20171209</v>
          </cell>
        </row>
        <row r="70">
          <cell r="C70" t="str">
            <v>陈明祥</v>
          </cell>
          <cell r="D70" t="str">
            <v>430611195904091510</v>
          </cell>
          <cell r="E70">
            <v>50000</v>
          </cell>
          <cell r="F70">
            <v>50000</v>
          </cell>
          <cell r="G70">
            <v>20161129</v>
          </cell>
          <cell r="H70" t="str">
            <v>20181129</v>
          </cell>
        </row>
        <row r="70">
          <cell r="J70">
            <v>4.75</v>
          </cell>
          <cell r="K70" t="str">
            <v>否</v>
          </cell>
          <cell r="L70" t="str">
            <v>否</v>
          </cell>
          <cell r="M70">
            <v>20171204</v>
          </cell>
        </row>
        <row r="71">
          <cell r="C71" t="str">
            <v>郑金莲</v>
          </cell>
          <cell r="D71" t="str">
            <v>430626196310197560</v>
          </cell>
          <cell r="E71">
            <v>50000</v>
          </cell>
          <cell r="F71">
            <v>50000</v>
          </cell>
          <cell r="G71">
            <v>20161129</v>
          </cell>
          <cell r="H71" t="str">
            <v>20181129</v>
          </cell>
        </row>
        <row r="71">
          <cell r="J71">
            <v>4.75</v>
          </cell>
          <cell r="K71" t="str">
            <v>否</v>
          </cell>
          <cell r="L71" t="str">
            <v>否</v>
          </cell>
          <cell r="M71">
            <v>20171215</v>
          </cell>
        </row>
        <row r="72">
          <cell r="C72" t="str">
            <v>彭南保</v>
          </cell>
          <cell r="D72" t="str">
            <v>43061119571008163X</v>
          </cell>
          <cell r="E72">
            <v>40000</v>
          </cell>
          <cell r="F72">
            <v>40000</v>
          </cell>
          <cell r="G72">
            <v>20161130</v>
          </cell>
          <cell r="H72" t="str">
            <v>20181130</v>
          </cell>
        </row>
        <row r="72">
          <cell r="J72">
            <v>4.75</v>
          </cell>
          <cell r="K72" t="str">
            <v>否</v>
          </cell>
          <cell r="L72" t="str">
            <v>否</v>
          </cell>
          <cell r="M72">
            <v>20170727</v>
          </cell>
        </row>
        <row r="73">
          <cell r="C73" t="str">
            <v>刘双</v>
          </cell>
          <cell r="D73" t="str">
            <v>430611198409010027</v>
          </cell>
          <cell r="E73">
            <v>50000</v>
          </cell>
          <cell r="F73">
            <v>50000</v>
          </cell>
          <cell r="G73">
            <v>20161130</v>
          </cell>
          <cell r="H73" t="str">
            <v>20181130</v>
          </cell>
        </row>
        <row r="73">
          <cell r="J73">
            <v>4.75</v>
          </cell>
          <cell r="K73" t="str">
            <v>否</v>
          </cell>
          <cell r="L73" t="str">
            <v>否</v>
          </cell>
          <cell r="M73">
            <v>20171209</v>
          </cell>
        </row>
        <row r="74">
          <cell r="C74" t="str">
            <v>李玲</v>
          </cell>
          <cell r="D74" t="str">
            <v>430611198411061552</v>
          </cell>
          <cell r="E74">
            <v>50000</v>
          </cell>
          <cell r="F74">
            <v>50000</v>
          </cell>
          <cell r="G74">
            <v>20161201</v>
          </cell>
          <cell r="H74" t="str">
            <v>20181130</v>
          </cell>
        </row>
        <row r="74">
          <cell r="J74">
            <v>4.75</v>
          </cell>
          <cell r="K74" t="str">
            <v>否</v>
          </cell>
          <cell r="L74" t="str">
            <v>否</v>
          </cell>
          <cell r="M74">
            <v>20170727</v>
          </cell>
        </row>
        <row r="75">
          <cell r="C75" t="str">
            <v>戴元林</v>
          </cell>
          <cell r="D75" t="str">
            <v>430611196506115518</v>
          </cell>
          <cell r="E75">
            <v>50000</v>
          </cell>
          <cell r="F75">
            <v>50000</v>
          </cell>
          <cell r="G75">
            <v>20170117</v>
          </cell>
          <cell r="H75" t="str">
            <v>20190117</v>
          </cell>
        </row>
        <row r="75">
          <cell r="J75">
            <v>4.75</v>
          </cell>
          <cell r="K75" t="str">
            <v>否</v>
          </cell>
          <cell r="L75" t="str">
            <v>否</v>
          </cell>
          <cell r="M75">
            <v>20171215</v>
          </cell>
        </row>
        <row r="76">
          <cell r="C76" t="str">
            <v>王伏连</v>
          </cell>
          <cell r="D76" t="str">
            <v>430626196206087521</v>
          </cell>
          <cell r="E76">
            <v>50000</v>
          </cell>
          <cell r="F76">
            <v>50000</v>
          </cell>
          <cell r="G76">
            <v>20170222</v>
          </cell>
          <cell r="H76" t="str">
            <v>20190222</v>
          </cell>
        </row>
        <row r="76">
          <cell r="J76">
            <v>4.75</v>
          </cell>
          <cell r="K76" t="str">
            <v>否</v>
          </cell>
          <cell r="L76" t="str">
            <v>否</v>
          </cell>
          <cell r="M76">
            <v>20171215</v>
          </cell>
        </row>
        <row r="77">
          <cell r="C77" t="str">
            <v>陈国仕</v>
          </cell>
          <cell r="D77" t="str">
            <v>430611197602125534</v>
          </cell>
          <cell r="E77">
            <v>30000</v>
          </cell>
          <cell r="F77">
            <v>30000</v>
          </cell>
          <cell r="G77">
            <v>20170309</v>
          </cell>
          <cell r="H77" t="str">
            <v>20190309</v>
          </cell>
        </row>
        <row r="77">
          <cell r="J77">
            <v>4.75</v>
          </cell>
          <cell r="K77" t="str">
            <v>否</v>
          </cell>
          <cell r="L77" t="str">
            <v>否</v>
          </cell>
          <cell r="M77">
            <v>20171215</v>
          </cell>
        </row>
        <row r="78">
          <cell r="C78" t="str">
            <v>谢昌文</v>
          </cell>
          <cell r="D78" t="str">
            <v>430626196403277551</v>
          </cell>
          <cell r="E78">
            <v>30000</v>
          </cell>
          <cell r="F78">
            <v>30000</v>
          </cell>
          <cell r="G78">
            <v>20170512</v>
          </cell>
          <cell r="H78" t="str">
            <v>20190512</v>
          </cell>
        </row>
        <row r="78">
          <cell r="J78">
            <v>4.75</v>
          </cell>
          <cell r="K78" t="str">
            <v>否</v>
          </cell>
          <cell r="L78" t="str">
            <v>否</v>
          </cell>
          <cell r="M78">
            <v>20171215</v>
          </cell>
        </row>
        <row r="79">
          <cell r="C79" t="str">
            <v>吴春辉</v>
          </cell>
          <cell r="D79" t="str">
            <v>43062619620313752X</v>
          </cell>
          <cell r="E79">
            <v>50000</v>
          </cell>
          <cell r="F79">
            <v>50000</v>
          </cell>
          <cell r="G79">
            <v>20170607</v>
          </cell>
          <cell r="H79" t="str">
            <v>20190607</v>
          </cell>
        </row>
        <row r="79">
          <cell r="J79">
            <v>4.75</v>
          </cell>
          <cell r="K79" t="str">
            <v>否</v>
          </cell>
          <cell r="L79" t="str">
            <v>否</v>
          </cell>
          <cell r="M79">
            <v>20170720</v>
          </cell>
        </row>
        <row r="80">
          <cell r="C80" t="str">
            <v>方国军</v>
          </cell>
          <cell r="D80" t="str">
            <v>430611197308285019</v>
          </cell>
          <cell r="E80">
            <v>40000</v>
          </cell>
          <cell r="F80">
            <v>40000</v>
          </cell>
          <cell r="G80">
            <v>20170609</v>
          </cell>
          <cell r="H80" t="str">
            <v>20190609</v>
          </cell>
        </row>
        <row r="80">
          <cell r="J80">
            <v>4.75</v>
          </cell>
          <cell r="K80" t="str">
            <v>否</v>
          </cell>
          <cell r="L80" t="str">
            <v>否</v>
          </cell>
          <cell r="M80">
            <v>20170720</v>
          </cell>
        </row>
        <row r="81">
          <cell r="C81" t="str">
            <v>周凤春</v>
          </cell>
          <cell r="D81" t="str">
            <v>430611197102195528</v>
          </cell>
          <cell r="E81">
            <v>50000</v>
          </cell>
          <cell r="F81">
            <v>50000</v>
          </cell>
          <cell r="G81">
            <v>20170609</v>
          </cell>
          <cell r="H81" t="str">
            <v>20190609</v>
          </cell>
        </row>
        <row r="81">
          <cell r="J81">
            <v>4.75</v>
          </cell>
          <cell r="K81" t="str">
            <v>否</v>
          </cell>
          <cell r="L81" t="str">
            <v>否</v>
          </cell>
          <cell r="M81">
            <v>20171210</v>
          </cell>
        </row>
        <row r="82">
          <cell r="C82" t="str">
            <v>陈元义</v>
          </cell>
          <cell r="D82" t="str">
            <v>430626197302257513</v>
          </cell>
          <cell r="E82">
            <v>50000</v>
          </cell>
          <cell r="F82">
            <v>50000</v>
          </cell>
          <cell r="G82">
            <v>20170621</v>
          </cell>
          <cell r="H82" t="str">
            <v>20190621</v>
          </cell>
        </row>
        <row r="82">
          <cell r="J82">
            <v>4.75</v>
          </cell>
          <cell r="K82" t="str">
            <v>否</v>
          </cell>
          <cell r="L82" t="str">
            <v>否</v>
          </cell>
          <cell r="M82">
            <v>20170720</v>
          </cell>
        </row>
        <row r="83">
          <cell r="C83" t="str">
            <v>谢军</v>
          </cell>
          <cell r="D83" t="str">
            <v>43061119730925453X</v>
          </cell>
          <cell r="E83">
            <v>50000</v>
          </cell>
          <cell r="F83">
            <v>0</v>
          </cell>
          <cell r="G83" t="str">
            <v>20161209</v>
          </cell>
          <cell r="H83" t="str">
            <v>20171130</v>
          </cell>
          <cell r="I83">
            <v>20171110</v>
          </cell>
          <cell r="J83" t="str">
            <v>4.35</v>
          </cell>
          <cell r="K83" t="str">
            <v>否</v>
          </cell>
          <cell r="L83" t="str">
            <v>否</v>
          </cell>
          <cell r="M83">
            <v>20170730</v>
          </cell>
        </row>
        <row r="84">
          <cell r="C84" t="str">
            <v>罗官林</v>
          </cell>
          <cell r="D84" t="str">
            <v>430611198808205016</v>
          </cell>
          <cell r="E84">
            <v>50000</v>
          </cell>
          <cell r="F84">
            <v>0</v>
          </cell>
          <cell r="G84" t="str">
            <v>20161117</v>
          </cell>
          <cell r="H84" t="str">
            <v>20171117</v>
          </cell>
          <cell r="I84">
            <v>20171117</v>
          </cell>
          <cell r="J84" t="str">
            <v>4.35</v>
          </cell>
          <cell r="K84" t="str">
            <v>否</v>
          </cell>
          <cell r="L84" t="str">
            <v>否</v>
          </cell>
          <cell r="M84">
            <v>20170730</v>
          </cell>
        </row>
        <row r="85">
          <cell r="C85" t="str">
            <v>刘波楼</v>
          </cell>
          <cell r="D85" t="str">
            <v>430611195702185017</v>
          </cell>
          <cell r="E85">
            <v>50000</v>
          </cell>
          <cell r="F85">
            <v>0</v>
          </cell>
          <cell r="G85" t="str">
            <v>20161117</v>
          </cell>
          <cell r="H85" t="str">
            <v>20171117</v>
          </cell>
          <cell r="I85">
            <v>20171117</v>
          </cell>
          <cell r="J85" t="str">
            <v>4.35</v>
          </cell>
          <cell r="K85" t="str">
            <v>否</v>
          </cell>
          <cell r="L85" t="str">
            <v>否</v>
          </cell>
          <cell r="M85">
            <v>20170730</v>
          </cell>
        </row>
        <row r="86">
          <cell r="C86" t="str">
            <v>刘婷</v>
          </cell>
          <cell r="D86" t="str">
            <v>43061119951001502X</v>
          </cell>
          <cell r="E86">
            <v>50000</v>
          </cell>
          <cell r="F86">
            <v>0</v>
          </cell>
          <cell r="G86" t="str">
            <v>20161102</v>
          </cell>
          <cell r="H86" t="str">
            <v>20171102</v>
          </cell>
          <cell r="I86">
            <v>20171101</v>
          </cell>
          <cell r="J86" t="str">
            <v>4.35</v>
          </cell>
          <cell r="K86" t="str">
            <v>否</v>
          </cell>
          <cell r="L86" t="str">
            <v>否</v>
          </cell>
          <cell r="M86">
            <v>20170730</v>
          </cell>
        </row>
        <row r="87">
          <cell r="C87" t="str">
            <v>刘桂芝</v>
          </cell>
          <cell r="D87" t="str">
            <v>430611197609145028</v>
          </cell>
          <cell r="E87">
            <v>30000</v>
          </cell>
          <cell r="F87">
            <v>30000</v>
          </cell>
          <cell r="G87" t="str">
            <v>20171107</v>
          </cell>
          <cell r="H87" t="str">
            <v>20181107</v>
          </cell>
        </row>
        <row r="87">
          <cell r="J87" t="str">
            <v>4.35</v>
          </cell>
          <cell r="K87" t="str">
            <v>否</v>
          </cell>
          <cell r="L87" t="str">
            <v>否</v>
          </cell>
        </row>
        <row r="88">
          <cell r="C88" t="str">
            <v>刘仕威</v>
          </cell>
          <cell r="D88" t="str">
            <v>430611196806265016</v>
          </cell>
          <cell r="E88">
            <v>50000</v>
          </cell>
          <cell r="F88">
            <v>0</v>
          </cell>
          <cell r="G88" t="str">
            <v>20161028</v>
          </cell>
          <cell r="H88" t="str">
            <v>20171028</v>
          </cell>
          <cell r="I88">
            <v>20171012</v>
          </cell>
          <cell r="J88" t="str">
            <v>4.35</v>
          </cell>
          <cell r="K88" t="str">
            <v>否</v>
          </cell>
          <cell r="L88" t="str">
            <v>否</v>
          </cell>
          <cell r="M88">
            <v>20170730</v>
          </cell>
        </row>
        <row r="89">
          <cell r="C89" t="str">
            <v>段友富</v>
          </cell>
          <cell r="D89" t="str">
            <v>430621198202180718</v>
          </cell>
          <cell r="E89">
            <v>50000</v>
          </cell>
          <cell r="F89">
            <v>0</v>
          </cell>
          <cell r="G89" t="str">
            <v>20161115</v>
          </cell>
          <cell r="H89" t="str">
            <v>20171115</v>
          </cell>
          <cell r="I89">
            <v>20171228</v>
          </cell>
          <cell r="J89" t="str">
            <v>4.35</v>
          </cell>
          <cell r="K89" t="str">
            <v>否</v>
          </cell>
          <cell r="L89" t="str">
            <v>否</v>
          </cell>
          <cell r="M89">
            <v>20170730</v>
          </cell>
        </row>
        <row r="90">
          <cell r="C90" t="str">
            <v>李素兰</v>
          </cell>
          <cell r="D90" t="str">
            <v>430611197609195121</v>
          </cell>
          <cell r="E90">
            <v>50000</v>
          </cell>
          <cell r="F90">
            <v>0</v>
          </cell>
          <cell r="G90" t="str">
            <v>20160918</v>
          </cell>
          <cell r="H90" t="str">
            <v>20170918</v>
          </cell>
          <cell r="I90">
            <v>20170915</v>
          </cell>
          <cell r="J90" t="str">
            <v>4.35</v>
          </cell>
          <cell r="K90" t="str">
            <v>否</v>
          </cell>
          <cell r="L90" t="str">
            <v>否</v>
          </cell>
          <cell r="M90">
            <v>20170730</v>
          </cell>
        </row>
        <row r="91">
          <cell r="C91" t="str">
            <v>胡文华</v>
          </cell>
          <cell r="D91" t="str">
            <v>430611197302065031</v>
          </cell>
          <cell r="E91">
            <v>50000</v>
          </cell>
          <cell r="F91">
            <v>0</v>
          </cell>
          <cell r="G91" t="str">
            <v>20161115</v>
          </cell>
          <cell r="H91" t="str">
            <v>20171115</v>
          </cell>
          <cell r="I91">
            <v>20171112</v>
          </cell>
          <cell r="J91" t="str">
            <v>4.35</v>
          </cell>
          <cell r="K91" t="str">
            <v>否</v>
          </cell>
          <cell r="L91" t="str">
            <v>否</v>
          </cell>
          <cell r="M91">
            <v>20170730</v>
          </cell>
        </row>
        <row r="92">
          <cell r="C92" t="str">
            <v>阎秋</v>
          </cell>
          <cell r="D92" t="str">
            <v>430611196401195021</v>
          </cell>
          <cell r="E92">
            <v>50000</v>
          </cell>
          <cell r="F92">
            <v>0</v>
          </cell>
          <cell r="G92" t="str">
            <v>20161115</v>
          </cell>
          <cell r="H92" t="str">
            <v>20171115</v>
          </cell>
          <cell r="I92">
            <v>20170608</v>
          </cell>
          <cell r="J92" t="str">
            <v>4.35</v>
          </cell>
          <cell r="K92" t="str">
            <v>否</v>
          </cell>
          <cell r="L92" t="str">
            <v>否</v>
          </cell>
          <cell r="M92">
            <v>20170730</v>
          </cell>
        </row>
        <row r="93">
          <cell r="C93" t="str">
            <v>蒋伯宜</v>
          </cell>
          <cell r="D93" t="str">
            <v>430611197501235013</v>
          </cell>
          <cell r="E93">
            <v>50000</v>
          </cell>
          <cell r="F93">
            <v>0</v>
          </cell>
          <cell r="G93" t="str">
            <v>20161115</v>
          </cell>
          <cell r="H93" t="str">
            <v>20171115</v>
          </cell>
          <cell r="I93">
            <v>20171205</v>
          </cell>
          <cell r="J93" t="str">
            <v>4.35</v>
          </cell>
          <cell r="K93" t="str">
            <v>否</v>
          </cell>
          <cell r="L93" t="str">
            <v>否</v>
          </cell>
          <cell r="M93">
            <v>20170730</v>
          </cell>
        </row>
        <row r="94">
          <cell r="C94" t="str">
            <v>李立文</v>
          </cell>
          <cell r="D94" t="str">
            <v>430611196210095052</v>
          </cell>
          <cell r="E94">
            <v>50000</v>
          </cell>
          <cell r="F94">
            <v>0</v>
          </cell>
          <cell r="G94" t="str">
            <v>20161118</v>
          </cell>
          <cell r="H94" t="str">
            <v>20171118</v>
          </cell>
          <cell r="I94">
            <v>20171114</v>
          </cell>
          <cell r="J94" t="str">
            <v>4.35</v>
          </cell>
          <cell r="K94" t="str">
            <v>否</v>
          </cell>
          <cell r="L94" t="str">
            <v>否</v>
          </cell>
          <cell r="M94">
            <v>20170730</v>
          </cell>
        </row>
        <row r="95">
          <cell r="C95" t="str">
            <v>江宏珍</v>
          </cell>
          <cell r="D95" t="str">
            <v>430611195701255028</v>
          </cell>
          <cell r="E95">
            <v>50000</v>
          </cell>
          <cell r="F95">
            <v>0</v>
          </cell>
          <cell r="G95" t="str">
            <v>20161116</v>
          </cell>
          <cell r="H95" t="str">
            <v>20171116</v>
          </cell>
          <cell r="I95">
            <v>20171115</v>
          </cell>
          <cell r="J95" t="str">
            <v>4.35</v>
          </cell>
          <cell r="K95" t="str">
            <v>否</v>
          </cell>
          <cell r="L95" t="str">
            <v>否</v>
          </cell>
          <cell r="M95">
            <v>20170730</v>
          </cell>
        </row>
        <row r="96">
          <cell r="C96" t="str">
            <v>程斯辉</v>
          </cell>
          <cell r="D96" t="str">
            <v>430626196710217559</v>
          </cell>
          <cell r="E96">
            <v>20000</v>
          </cell>
          <cell r="F96">
            <v>0</v>
          </cell>
          <cell r="G96" t="str">
            <v>20160829</v>
          </cell>
          <cell r="H96" t="str">
            <v>20180829</v>
          </cell>
          <cell r="I96">
            <v>20170929</v>
          </cell>
          <cell r="J96" t="str">
            <v>4.75</v>
          </cell>
          <cell r="K96" t="str">
            <v>否</v>
          </cell>
          <cell r="L96" t="str">
            <v>否</v>
          </cell>
          <cell r="M96">
            <v>20170720</v>
          </cell>
        </row>
        <row r="97">
          <cell r="C97" t="str">
            <v>黄爱华</v>
          </cell>
          <cell r="D97" t="str">
            <v>430626196511107576</v>
          </cell>
          <cell r="E97">
            <v>50000</v>
          </cell>
          <cell r="F97">
            <v>0</v>
          </cell>
          <cell r="G97" t="str">
            <v>20161028</v>
          </cell>
          <cell r="H97" t="str">
            <v>20171028</v>
          </cell>
          <cell r="I97">
            <v>20171027</v>
          </cell>
          <cell r="J97" t="str">
            <v>4.35</v>
          </cell>
          <cell r="K97" t="str">
            <v>否</v>
          </cell>
          <cell r="L97" t="str">
            <v>否</v>
          </cell>
          <cell r="M97">
            <v>20170612</v>
          </cell>
        </row>
        <row r="98">
          <cell r="C98" t="str">
            <v>马帅</v>
          </cell>
          <cell r="D98" t="str">
            <v>430611198612055511</v>
          </cell>
          <cell r="E98">
            <v>40000</v>
          </cell>
          <cell r="F98">
            <v>0</v>
          </cell>
          <cell r="G98" t="str">
            <v>20160922</v>
          </cell>
          <cell r="H98" t="str">
            <v>20170922</v>
          </cell>
          <cell r="I98">
            <v>20170925</v>
          </cell>
          <cell r="J98" t="str">
            <v>4.35</v>
          </cell>
          <cell r="K98" t="str">
            <v>否</v>
          </cell>
          <cell r="L98" t="str">
            <v>否</v>
          </cell>
          <cell r="M98">
            <v>20171215</v>
          </cell>
        </row>
        <row r="99">
          <cell r="C99" t="str">
            <v>甘谷明</v>
          </cell>
          <cell r="D99" t="str">
            <v>430626195703297672</v>
          </cell>
          <cell r="E99">
            <v>40000</v>
          </cell>
          <cell r="F99">
            <v>0</v>
          </cell>
          <cell r="G99" t="str">
            <v>20161101</v>
          </cell>
          <cell r="H99" t="str">
            <v>20171101</v>
          </cell>
          <cell r="I99">
            <v>20171031</v>
          </cell>
          <cell r="J99" t="str">
            <v>4.35</v>
          </cell>
          <cell r="K99" t="str">
            <v>否</v>
          </cell>
          <cell r="L99" t="str">
            <v>否</v>
          </cell>
          <cell r="M99">
            <v>20170612</v>
          </cell>
        </row>
        <row r="100">
          <cell r="C100" t="str">
            <v>綦群英</v>
          </cell>
          <cell r="D100" t="str">
            <v>430611196311115526</v>
          </cell>
          <cell r="E100">
            <v>40000</v>
          </cell>
          <cell r="F100">
            <v>0</v>
          </cell>
          <cell r="G100" t="str">
            <v>20160927</v>
          </cell>
          <cell r="H100" t="str">
            <v>20170927</v>
          </cell>
          <cell r="I100">
            <v>20170927</v>
          </cell>
          <cell r="J100" t="str">
            <v>4.35</v>
          </cell>
          <cell r="K100" t="str">
            <v>否</v>
          </cell>
          <cell r="L100" t="str">
            <v>否</v>
          </cell>
          <cell r="M100">
            <v>20171215</v>
          </cell>
        </row>
        <row r="101">
          <cell r="C101" t="str">
            <v>郭文丰</v>
          </cell>
          <cell r="D101" t="str">
            <v>430611197007031533</v>
          </cell>
          <cell r="E101">
            <v>50000</v>
          </cell>
          <cell r="F101">
            <v>0</v>
          </cell>
          <cell r="G101" t="str">
            <v>20161124</v>
          </cell>
          <cell r="H101" t="str">
            <v>20181124</v>
          </cell>
          <cell r="I101">
            <v>20170912</v>
          </cell>
          <cell r="J101" t="str">
            <v>4.75</v>
          </cell>
          <cell r="K101" t="str">
            <v>否</v>
          </cell>
          <cell r="L101" t="str">
            <v>否</v>
          </cell>
          <cell r="M101">
            <v>20170727</v>
          </cell>
        </row>
        <row r="102">
          <cell r="C102" t="str">
            <v>邓祚贵</v>
          </cell>
          <cell r="D102" t="str">
            <v>430611197711255514</v>
          </cell>
          <cell r="E102">
            <v>50000</v>
          </cell>
          <cell r="F102">
            <v>0</v>
          </cell>
          <cell r="G102" t="str">
            <v>20161108</v>
          </cell>
          <cell r="H102" t="str">
            <v>20171108</v>
          </cell>
          <cell r="I102">
            <v>20161129</v>
          </cell>
          <cell r="J102" t="str">
            <v>4.35</v>
          </cell>
          <cell r="K102" t="str">
            <v>否</v>
          </cell>
          <cell r="L102" t="str">
            <v>否</v>
          </cell>
          <cell r="M102">
            <v>20170720</v>
          </cell>
        </row>
        <row r="103">
          <cell r="C103" t="str">
            <v>邓祚贵</v>
          </cell>
          <cell r="D103" t="str">
            <v>430611197711255514</v>
          </cell>
          <cell r="E103">
            <v>50000</v>
          </cell>
          <cell r="F103">
            <v>0</v>
          </cell>
          <cell r="G103" t="str">
            <v>20161130</v>
          </cell>
          <cell r="H103" t="str">
            <v>20171130</v>
          </cell>
          <cell r="I103">
            <v>20171127</v>
          </cell>
          <cell r="J103" t="str">
            <v>4.35</v>
          </cell>
          <cell r="K103" t="str">
            <v>否</v>
          </cell>
          <cell r="L103" t="str">
            <v>否</v>
          </cell>
          <cell r="M103">
            <v>20170720</v>
          </cell>
        </row>
        <row r="104">
          <cell r="C104" t="str">
            <v>胡群</v>
          </cell>
          <cell r="D104" t="str">
            <v>430611197911074523</v>
          </cell>
          <cell r="E104">
            <v>50000</v>
          </cell>
          <cell r="F104">
            <v>0</v>
          </cell>
          <cell r="G104" t="str">
            <v>20161110</v>
          </cell>
          <cell r="H104" t="str">
            <v>20171110</v>
          </cell>
          <cell r="I104">
            <v>20171108</v>
          </cell>
          <cell r="J104" t="str">
            <v>4.35</v>
          </cell>
          <cell r="K104" t="str">
            <v>否</v>
          </cell>
          <cell r="L104" t="str">
            <v>否</v>
          </cell>
          <cell r="M104">
            <v>20171210</v>
          </cell>
        </row>
        <row r="105">
          <cell r="C105" t="str">
            <v>秦光艳</v>
          </cell>
          <cell r="D105" t="str">
            <v>430621195908210524</v>
          </cell>
          <cell r="E105">
            <v>50000</v>
          </cell>
          <cell r="F105">
            <v>0</v>
          </cell>
          <cell r="G105" t="str">
            <v>20161118</v>
          </cell>
          <cell r="H105" t="str">
            <v>20171118</v>
          </cell>
          <cell r="I105">
            <v>20170207</v>
          </cell>
          <cell r="J105" t="str">
            <v>4.35</v>
          </cell>
          <cell r="K105" t="str">
            <v>否</v>
          </cell>
          <cell r="L105" t="str">
            <v>否</v>
          </cell>
          <cell r="M105">
            <v>20170730</v>
          </cell>
        </row>
        <row r="106">
          <cell r="C106" t="str">
            <v>彭继明</v>
          </cell>
          <cell r="D106" t="str">
            <v>430621196108230513</v>
          </cell>
          <cell r="E106">
            <v>50000</v>
          </cell>
          <cell r="F106">
            <v>0</v>
          </cell>
          <cell r="G106" t="str">
            <v>20161108</v>
          </cell>
          <cell r="H106" t="str">
            <v>20171108</v>
          </cell>
          <cell r="I106">
            <v>20171107</v>
          </cell>
          <cell r="J106" t="str">
            <v>4.35</v>
          </cell>
          <cell r="K106" t="str">
            <v>否</v>
          </cell>
          <cell r="L106" t="str">
            <v>否</v>
          </cell>
          <cell r="M106">
            <v>20171210</v>
          </cell>
        </row>
        <row r="107">
          <cell r="C107" t="str">
            <v>周建坤</v>
          </cell>
          <cell r="D107" t="str">
            <v>430621197104240516</v>
          </cell>
          <cell r="E107">
            <v>50000</v>
          </cell>
          <cell r="F107">
            <v>0</v>
          </cell>
          <cell r="G107" t="str">
            <v>20161108</v>
          </cell>
          <cell r="H107" t="str">
            <v>20171108</v>
          </cell>
          <cell r="I107">
            <v>20171107</v>
          </cell>
          <cell r="J107" t="str">
            <v>4.35</v>
          </cell>
          <cell r="K107" t="str">
            <v>否</v>
          </cell>
          <cell r="L107" t="str">
            <v>否</v>
          </cell>
          <cell r="M107">
            <v>20171210</v>
          </cell>
        </row>
        <row r="108">
          <cell r="C108" t="str">
            <v>周正华</v>
          </cell>
          <cell r="D108" t="str">
            <v>430621196508130570</v>
          </cell>
          <cell r="E108">
            <v>50000</v>
          </cell>
          <cell r="F108">
            <v>0</v>
          </cell>
          <cell r="G108" t="str">
            <v>20161108</v>
          </cell>
          <cell r="H108" t="str">
            <v>20171108</v>
          </cell>
          <cell r="I108">
            <v>20171107</v>
          </cell>
          <cell r="J108" t="str">
            <v>4.35</v>
          </cell>
          <cell r="K108" t="str">
            <v>否</v>
          </cell>
          <cell r="L108" t="str">
            <v>否</v>
          </cell>
          <cell r="M108">
            <v>20171210</v>
          </cell>
        </row>
        <row r="109">
          <cell r="C109" t="str">
            <v>刘和平</v>
          </cell>
          <cell r="D109" t="str">
            <v>430611197109034516</v>
          </cell>
          <cell r="E109">
            <v>50000</v>
          </cell>
          <cell r="F109">
            <v>0</v>
          </cell>
          <cell r="G109" t="str">
            <v>20161102</v>
          </cell>
          <cell r="H109" t="str">
            <v>20171102</v>
          </cell>
          <cell r="I109">
            <v>20171030</v>
          </cell>
          <cell r="J109" t="str">
            <v>4.35</v>
          </cell>
          <cell r="K109" t="str">
            <v>否</v>
          </cell>
          <cell r="L109" t="str">
            <v>否</v>
          </cell>
          <cell r="M109">
            <v>20171210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 refreshError="1">
        <row r="29">
          <cell r="C29" t="str">
            <v>程斯辉</v>
          </cell>
          <cell r="D29">
            <v>20000</v>
          </cell>
          <cell r="E29" t="str">
            <v>2016-08-29</v>
          </cell>
          <cell r="F29">
            <v>2</v>
          </cell>
          <cell r="G29" t="str">
            <v>2016-08-29</v>
          </cell>
          <cell r="H29">
            <v>43007</v>
          </cell>
          <cell r="I29">
            <v>396</v>
          </cell>
          <cell r="J29">
            <v>4.75</v>
          </cell>
          <cell r="K29">
            <v>744.19</v>
          </cell>
          <cell r="L29">
            <v>1045</v>
          </cell>
          <cell r="M29">
            <v>300.81</v>
          </cell>
        </row>
        <row r="30">
          <cell r="C30" t="str">
            <v>张志勋</v>
          </cell>
          <cell r="D30">
            <v>40000</v>
          </cell>
          <cell r="E30" t="str">
            <v>2016-09-14</v>
          </cell>
          <cell r="F30">
            <v>2</v>
          </cell>
          <cell r="G30" t="str">
            <v>2016-09-14</v>
          </cell>
          <cell r="H30">
            <v>43008</v>
          </cell>
          <cell r="I30">
            <v>381</v>
          </cell>
          <cell r="J30">
            <v>4.75</v>
          </cell>
          <cell r="K30">
            <v>1461.94</v>
          </cell>
          <cell r="L30">
            <v>2010.83333333333</v>
          </cell>
          <cell r="M30">
            <v>548.893333333333</v>
          </cell>
        </row>
        <row r="31">
          <cell r="C31" t="str">
            <v>谢红萍</v>
          </cell>
          <cell r="D31">
            <v>30000</v>
          </cell>
          <cell r="E31" t="str">
            <v>2016-09-20</v>
          </cell>
          <cell r="F31">
            <v>2</v>
          </cell>
          <cell r="G31" t="str">
            <v>2016-09-20</v>
          </cell>
          <cell r="H31">
            <v>43004</v>
          </cell>
          <cell r="I31">
            <v>371</v>
          </cell>
          <cell r="J31">
            <v>4.75</v>
          </cell>
          <cell r="K31">
            <v>1104.38</v>
          </cell>
          <cell r="L31">
            <v>1468.54166666667</v>
          </cell>
          <cell r="M31">
            <v>364.161666666667</v>
          </cell>
        </row>
        <row r="32">
          <cell r="C32" t="str">
            <v>王海燕</v>
          </cell>
          <cell r="D32">
            <v>10000</v>
          </cell>
          <cell r="E32" t="str">
            <v>2016-09-23</v>
          </cell>
          <cell r="F32">
            <v>2</v>
          </cell>
          <cell r="G32" t="str">
            <v>2016-09-23</v>
          </cell>
          <cell r="H32">
            <v>43001</v>
          </cell>
          <cell r="I32">
            <v>365</v>
          </cell>
          <cell r="J32">
            <v>4.75</v>
          </cell>
          <cell r="K32">
            <v>109.97</v>
          </cell>
          <cell r="L32">
            <v>481.597222222222</v>
          </cell>
          <cell r="M32">
            <v>371.627222222222</v>
          </cell>
        </row>
        <row r="33">
          <cell r="C33" t="str">
            <v>王学平</v>
          </cell>
          <cell r="D33">
            <v>50000</v>
          </cell>
          <cell r="E33" t="str">
            <v>2016-09-30</v>
          </cell>
          <cell r="F33">
            <v>2</v>
          </cell>
          <cell r="G33" t="str">
            <v>2016-09-30</v>
          </cell>
          <cell r="H33">
            <v>42998</v>
          </cell>
          <cell r="I33">
            <v>355</v>
          </cell>
          <cell r="J33">
            <v>4.75</v>
          </cell>
          <cell r="K33">
            <v>606.94</v>
          </cell>
          <cell r="L33">
            <v>2342.01388888889</v>
          </cell>
          <cell r="M33">
            <v>1735.07388888889</v>
          </cell>
        </row>
        <row r="34">
          <cell r="C34" t="str">
            <v>杨其兵</v>
          </cell>
          <cell r="D34">
            <v>30000</v>
          </cell>
          <cell r="E34" t="str">
            <v>2016-10-17</v>
          </cell>
          <cell r="F34">
            <v>2</v>
          </cell>
          <cell r="G34" t="str">
            <v>2016-10-17</v>
          </cell>
          <cell r="H34">
            <v>43001</v>
          </cell>
          <cell r="I34">
            <v>341</v>
          </cell>
          <cell r="J34">
            <v>4.75</v>
          </cell>
          <cell r="K34">
            <v>300</v>
          </cell>
          <cell r="L34">
            <v>1349.79166666667</v>
          </cell>
          <cell r="M34">
            <v>1049.79166666667</v>
          </cell>
        </row>
        <row r="35">
          <cell r="C35" t="str">
            <v>彭德红</v>
          </cell>
          <cell r="D35">
            <v>40000</v>
          </cell>
          <cell r="E35" t="str">
            <v>2016-10-17</v>
          </cell>
          <cell r="F35">
            <v>3</v>
          </cell>
          <cell r="G35" t="str">
            <v>2016-10-17</v>
          </cell>
          <cell r="H35">
            <v>42886</v>
          </cell>
          <cell r="I35">
            <v>226</v>
          </cell>
          <cell r="J35">
            <v>4.75</v>
          </cell>
          <cell r="K35">
            <v>1483.05</v>
          </cell>
          <cell r="L35">
            <v>1192.77777777778</v>
          </cell>
          <cell r="M35">
            <v>-290.272222222222</v>
          </cell>
        </row>
        <row r="36">
          <cell r="C36" t="str">
            <v>黄忠海</v>
          </cell>
          <cell r="D36">
            <v>50000</v>
          </cell>
          <cell r="E36" t="str">
            <v>2016-10-27</v>
          </cell>
          <cell r="F36">
            <v>2</v>
          </cell>
          <cell r="G36" t="str">
            <v>2016-10-27</v>
          </cell>
          <cell r="H36">
            <v>43001</v>
          </cell>
          <cell r="I36">
            <v>331</v>
          </cell>
          <cell r="J36">
            <v>4.75</v>
          </cell>
          <cell r="K36">
            <v>587.15</v>
          </cell>
          <cell r="L36">
            <v>2183.68055555556</v>
          </cell>
          <cell r="M36">
            <v>1596.53055555556</v>
          </cell>
        </row>
        <row r="37">
          <cell r="C37" t="str">
            <v>徐炎新</v>
          </cell>
          <cell r="D37">
            <v>50000</v>
          </cell>
          <cell r="E37" t="str">
            <v>2016-11-01</v>
          </cell>
          <cell r="F37">
            <v>1</v>
          </cell>
          <cell r="G37" t="str">
            <v>2016-11-01</v>
          </cell>
          <cell r="H37">
            <v>43040</v>
          </cell>
          <cell r="I37">
            <v>365</v>
          </cell>
          <cell r="J37">
            <v>4.35</v>
          </cell>
          <cell r="K37">
            <v>1238.54</v>
          </cell>
          <cell r="L37">
            <v>2205.20833333333</v>
          </cell>
          <cell r="M37">
            <v>966.668333333333</v>
          </cell>
        </row>
        <row r="38">
          <cell r="C38" t="str">
            <v>杨青山</v>
          </cell>
          <cell r="D38">
            <v>50000</v>
          </cell>
          <cell r="E38" t="str">
            <v>2016-11-02</v>
          </cell>
          <cell r="F38">
            <v>2</v>
          </cell>
          <cell r="G38" t="str">
            <v>2016-11-02</v>
          </cell>
          <cell r="H38">
            <v>43006</v>
          </cell>
          <cell r="I38">
            <v>330</v>
          </cell>
          <cell r="J38">
            <v>4.75</v>
          </cell>
          <cell r="K38">
            <v>1820.82</v>
          </cell>
          <cell r="L38">
            <v>2177.08333333333</v>
          </cell>
          <cell r="M38">
            <v>356.263333333334</v>
          </cell>
        </row>
        <row r="39">
          <cell r="C39" t="str">
            <v>何子文</v>
          </cell>
          <cell r="D39">
            <v>50000</v>
          </cell>
          <cell r="E39" t="str">
            <v>2016-11-02</v>
          </cell>
          <cell r="F39">
            <v>2</v>
          </cell>
          <cell r="G39" t="str">
            <v>2016-11-02</v>
          </cell>
          <cell r="H39">
            <v>43005</v>
          </cell>
          <cell r="I39">
            <v>329</v>
          </cell>
          <cell r="J39">
            <v>4.75</v>
          </cell>
          <cell r="K39">
            <v>1787.84</v>
          </cell>
          <cell r="L39">
            <v>2170.48611111111</v>
          </cell>
          <cell r="M39">
            <v>382.646111111111</v>
          </cell>
        </row>
        <row r="40">
          <cell r="C40" t="str">
            <v>况天尧</v>
          </cell>
          <cell r="D40">
            <v>50000</v>
          </cell>
          <cell r="E40" t="str">
            <v>2016-11-03</v>
          </cell>
          <cell r="F40">
            <v>2</v>
          </cell>
          <cell r="G40" t="str">
            <v>2016-11-03</v>
          </cell>
          <cell r="H40">
            <v>43006</v>
          </cell>
          <cell r="I40">
            <v>329</v>
          </cell>
          <cell r="J40">
            <v>4.75</v>
          </cell>
          <cell r="K40">
            <v>1814.23</v>
          </cell>
          <cell r="L40">
            <v>2170.48611111111</v>
          </cell>
          <cell r="M40">
            <v>356.256111111111</v>
          </cell>
        </row>
        <row r="41">
          <cell r="C41" t="str">
            <v>刘凤姣</v>
          </cell>
          <cell r="D41">
            <v>50000</v>
          </cell>
          <cell r="E41" t="str">
            <v>2016-11-07</v>
          </cell>
          <cell r="F41">
            <v>2</v>
          </cell>
          <cell r="G41" t="str">
            <v>2016-11-07</v>
          </cell>
          <cell r="H41">
            <v>43008</v>
          </cell>
          <cell r="I41">
            <v>327</v>
          </cell>
          <cell r="J41">
            <v>4.75</v>
          </cell>
          <cell r="K41">
            <v>1827.42</v>
          </cell>
          <cell r="L41">
            <v>2157.29166666667</v>
          </cell>
          <cell r="M41">
            <v>329.871666666666</v>
          </cell>
        </row>
        <row r="42">
          <cell r="C42" t="str">
            <v>刘克成</v>
          </cell>
          <cell r="D42">
            <v>50000</v>
          </cell>
          <cell r="E42" t="str">
            <v>2016-11-09</v>
          </cell>
          <cell r="F42">
            <v>2</v>
          </cell>
          <cell r="G42" t="str">
            <v>2016-11-09</v>
          </cell>
          <cell r="H42">
            <v>43004</v>
          </cell>
          <cell r="I42">
            <v>321</v>
          </cell>
          <cell r="J42">
            <v>4.75</v>
          </cell>
          <cell r="K42">
            <v>1840.61</v>
          </cell>
          <cell r="L42">
            <v>2117.70833333333</v>
          </cell>
          <cell r="M42">
            <v>277.098333333334</v>
          </cell>
        </row>
        <row r="43">
          <cell r="C43" t="str">
            <v>杨斯友</v>
          </cell>
          <cell r="D43">
            <v>50000</v>
          </cell>
          <cell r="E43" t="str">
            <v>2016-11-09</v>
          </cell>
          <cell r="F43">
            <v>1</v>
          </cell>
          <cell r="G43" t="str">
            <v>2016-11-09</v>
          </cell>
          <cell r="H43">
            <v>43008</v>
          </cell>
          <cell r="I43">
            <v>325</v>
          </cell>
          <cell r="J43">
            <v>4.35</v>
          </cell>
          <cell r="K43">
            <v>1449.99</v>
          </cell>
          <cell r="L43">
            <v>1963.54166666667</v>
          </cell>
          <cell r="M43">
            <v>513.551666666666</v>
          </cell>
        </row>
        <row r="44">
          <cell r="C44" t="str">
            <v>胡彩娥</v>
          </cell>
          <cell r="D44">
            <v>50000</v>
          </cell>
          <cell r="E44" t="str">
            <v>2016-11-10</v>
          </cell>
          <cell r="F44">
            <v>1</v>
          </cell>
          <cell r="G44" t="str">
            <v>2016-11-10</v>
          </cell>
          <cell r="H44">
            <v>42916</v>
          </cell>
          <cell r="I44">
            <v>232</v>
          </cell>
          <cell r="J44">
            <v>4.35</v>
          </cell>
          <cell r="K44">
            <v>1980.6</v>
          </cell>
          <cell r="L44">
            <v>1401.66666666667</v>
          </cell>
          <cell r="M44">
            <v>-578.933333333333</v>
          </cell>
        </row>
        <row r="45">
          <cell r="C45" t="str">
            <v>范仁和</v>
          </cell>
          <cell r="D45">
            <v>50000</v>
          </cell>
          <cell r="E45" t="str">
            <v>2016-11-14</v>
          </cell>
          <cell r="F45">
            <v>2</v>
          </cell>
          <cell r="G45" t="str">
            <v>2016-11-14</v>
          </cell>
          <cell r="H45">
            <v>43005</v>
          </cell>
          <cell r="I45">
            <v>317</v>
          </cell>
          <cell r="J45">
            <v>4.75</v>
          </cell>
          <cell r="K45">
            <v>1847.21</v>
          </cell>
          <cell r="L45">
            <v>2091.31944444444</v>
          </cell>
          <cell r="M45">
            <v>244.109444444444</v>
          </cell>
        </row>
        <row r="46">
          <cell r="C46" t="str">
            <v>胡兆平</v>
          </cell>
          <cell r="D46">
            <v>50000</v>
          </cell>
          <cell r="E46" t="str">
            <v>2016-11-15</v>
          </cell>
          <cell r="F46">
            <v>2</v>
          </cell>
          <cell r="G46" t="str">
            <v>2016-11-15</v>
          </cell>
          <cell r="H46">
            <v>43004</v>
          </cell>
          <cell r="I46">
            <v>315</v>
          </cell>
          <cell r="J46">
            <v>4.75</v>
          </cell>
          <cell r="K46">
            <v>1233.68</v>
          </cell>
          <cell r="L46">
            <v>2078.125</v>
          </cell>
          <cell r="M46">
            <v>844.445</v>
          </cell>
        </row>
        <row r="47">
          <cell r="C47" t="str">
            <v>严大喜</v>
          </cell>
          <cell r="D47">
            <v>50000</v>
          </cell>
          <cell r="E47" t="str">
            <v>2016-11-17</v>
          </cell>
          <cell r="F47">
            <v>2</v>
          </cell>
          <cell r="G47" t="str">
            <v>2016-11-17</v>
          </cell>
          <cell r="H47">
            <v>43001</v>
          </cell>
          <cell r="I47">
            <v>310</v>
          </cell>
          <cell r="J47">
            <v>4.75</v>
          </cell>
          <cell r="K47">
            <v>1820.82</v>
          </cell>
          <cell r="L47">
            <v>2045.13888888889</v>
          </cell>
          <cell r="M47">
            <v>224.318888888889</v>
          </cell>
        </row>
        <row r="48">
          <cell r="C48" t="str">
            <v>蔡元梅</v>
          </cell>
          <cell r="D48">
            <v>50000</v>
          </cell>
          <cell r="E48" t="str">
            <v>2016-11-21</v>
          </cell>
          <cell r="F48">
            <v>2</v>
          </cell>
          <cell r="G48" t="str">
            <v>2016-11-21</v>
          </cell>
          <cell r="H48">
            <v>43002</v>
          </cell>
          <cell r="I48">
            <v>307</v>
          </cell>
          <cell r="J48">
            <v>4.75</v>
          </cell>
          <cell r="K48">
            <v>824</v>
          </cell>
          <cell r="L48">
            <v>2025.34722222222</v>
          </cell>
          <cell r="M48">
            <v>1201.34722222222</v>
          </cell>
        </row>
        <row r="49">
          <cell r="C49" t="str">
            <v>杨正伏</v>
          </cell>
          <cell r="D49">
            <v>50000</v>
          </cell>
          <cell r="E49" t="str">
            <v>2016-11-21</v>
          </cell>
          <cell r="F49">
            <v>2</v>
          </cell>
          <cell r="G49" t="str">
            <v>2016-11-21</v>
          </cell>
          <cell r="H49">
            <v>43004</v>
          </cell>
          <cell r="I49">
            <v>309</v>
          </cell>
          <cell r="J49">
            <v>4.75</v>
          </cell>
          <cell r="K49">
            <v>1840.61</v>
          </cell>
          <cell r="L49">
            <v>2038.54166666667</v>
          </cell>
          <cell r="M49">
            <v>197.931666666667</v>
          </cell>
        </row>
        <row r="50">
          <cell r="C50" t="str">
            <v>张明才</v>
          </cell>
          <cell r="D50">
            <v>20000</v>
          </cell>
          <cell r="E50" t="str">
            <v>2016-11-21</v>
          </cell>
          <cell r="F50">
            <v>2</v>
          </cell>
          <cell r="G50" t="str">
            <v>2016-11-21</v>
          </cell>
          <cell r="H50">
            <v>43004</v>
          </cell>
          <cell r="I50">
            <v>309</v>
          </cell>
          <cell r="J50">
            <v>4.75</v>
          </cell>
          <cell r="K50">
            <v>300</v>
          </cell>
          <cell r="L50">
            <v>815.416666666667</v>
          </cell>
          <cell r="M50">
            <v>515.416666666667</v>
          </cell>
        </row>
        <row r="51">
          <cell r="C51" t="str">
            <v>蒋建平</v>
          </cell>
          <cell r="D51">
            <v>50000</v>
          </cell>
          <cell r="E51" t="str">
            <v>2016-11-24</v>
          </cell>
          <cell r="F51">
            <v>2</v>
          </cell>
          <cell r="G51" t="str">
            <v>2016-11-24</v>
          </cell>
          <cell r="H51">
            <v>42916</v>
          </cell>
          <cell r="I51">
            <v>218</v>
          </cell>
          <cell r="J51">
            <v>4.75</v>
          </cell>
          <cell r="K51">
            <v>804.86</v>
          </cell>
          <cell r="L51">
            <v>1438.19444444444</v>
          </cell>
          <cell r="M51">
            <v>633.334444444444</v>
          </cell>
        </row>
        <row r="52">
          <cell r="C52" t="str">
            <v>罗琼芝</v>
          </cell>
          <cell r="D52">
            <v>50000</v>
          </cell>
          <cell r="E52" t="str">
            <v>2016-11-25</v>
          </cell>
          <cell r="F52">
            <v>2</v>
          </cell>
          <cell r="G52" t="str">
            <v>2016-11-25</v>
          </cell>
          <cell r="H52">
            <v>43000</v>
          </cell>
          <cell r="I52">
            <v>301</v>
          </cell>
          <cell r="J52">
            <v>4.75</v>
          </cell>
          <cell r="K52">
            <v>639.92</v>
          </cell>
          <cell r="L52">
            <v>1985.76388888889</v>
          </cell>
          <cell r="M52">
            <v>1345.84388888889</v>
          </cell>
        </row>
        <row r="53">
          <cell r="C53" t="str">
            <v>蔡远琴</v>
          </cell>
          <cell r="D53">
            <v>50000</v>
          </cell>
          <cell r="E53" t="str">
            <v>2016-11-25</v>
          </cell>
          <cell r="F53">
            <v>2</v>
          </cell>
          <cell r="G53" t="str">
            <v>2016-11-25</v>
          </cell>
          <cell r="H53">
            <v>43000</v>
          </cell>
          <cell r="I53">
            <v>301</v>
          </cell>
          <cell r="J53">
            <v>4.75</v>
          </cell>
          <cell r="K53">
            <v>639.92</v>
          </cell>
          <cell r="L53">
            <v>1985.76388888889</v>
          </cell>
          <cell r="M53">
            <v>1345.84388888889</v>
          </cell>
        </row>
        <row r="54">
          <cell r="C54" t="str">
            <v>谢文波</v>
          </cell>
          <cell r="D54">
            <v>30000</v>
          </cell>
          <cell r="E54" t="str">
            <v>2016-11-25</v>
          </cell>
          <cell r="F54">
            <v>2</v>
          </cell>
          <cell r="G54" t="str">
            <v>2016-11-25</v>
          </cell>
          <cell r="H54">
            <v>43001</v>
          </cell>
          <cell r="I54">
            <v>302</v>
          </cell>
          <cell r="J54">
            <v>4.75</v>
          </cell>
          <cell r="K54">
            <v>631</v>
          </cell>
          <cell r="L54">
            <v>1195.41666666667</v>
          </cell>
          <cell r="M54">
            <v>564.416666666667</v>
          </cell>
        </row>
        <row r="55">
          <cell r="C55" t="str">
            <v>邓燕波</v>
          </cell>
          <cell r="D55">
            <v>50000</v>
          </cell>
          <cell r="E55" t="str">
            <v>2016-11-25</v>
          </cell>
          <cell r="F55">
            <v>2</v>
          </cell>
          <cell r="G55" t="str">
            <v>2016-11-25</v>
          </cell>
          <cell r="H55">
            <v>43000</v>
          </cell>
          <cell r="I55">
            <v>301</v>
          </cell>
          <cell r="J55">
            <v>4.75</v>
          </cell>
          <cell r="K55">
            <v>639.92</v>
          </cell>
          <cell r="L55">
            <v>1985.76388888889</v>
          </cell>
          <cell r="M55">
            <v>1345.84388888889</v>
          </cell>
        </row>
        <row r="56">
          <cell r="C56" t="str">
            <v>敖文德</v>
          </cell>
          <cell r="D56">
            <v>50000</v>
          </cell>
          <cell r="E56" t="str">
            <v>2016-11-25</v>
          </cell>
          <cell r="F56">
            <v>2</v>
          </cell>
          <cell r="G56" t="str">
            <v>2016-11-25</v>
          </cell>
          <cell r="H56">
            <v>43000</v>
          </cell>
          <cell r="I56">
            <v>301</v>
          </cell>
          <cell r="J56">
            <v>4.75</v>
          </cell>
          <cell r="K56">
            <v>639.92</v>
          </cell>
          <cell r="L56">
            <v>1985.76388888889</v>
          </cell>
          <cell r="M56">
            <v>1345.84388888889</v>
          </cell>
        </row>
        <row r="57">
          <cell r="C57" t="str">
            <v>赵冬明</v>
          </cell>
          <cell r="D57">
            <v>50000</v>
          </cell>
          <cell r="E57" t="str">
            <v>2016-11-30</v>
          </cell>
          <cell r="F57">
            <v>1</v>
          </cell>
          <cell r="G57" t="str">
            <v>2016-11-30</v>
          </cell>
          <cell r="H57">
            <v>43004</v>
          </cell>
          <cell r="I57">
            <v>300</v>
          </cell>
          <cell r="J57">
            <v>4.35</v>
          </cell>
          <cell r="K57">
            <v>1522.5</v>
          </cell>
          <cell r="L57">
            <v>1812.5</v>
          </cell>
          <cell r="M57">
            <v>290</v>
          </cell>
        </row>
        <row r="58">
          <cell r="C58" t="str">
            <v>何玉珍</v>
          </cell>
          <cell r="D58">
            <v>50000</v>
          </cell>
          <cell r="E58" t="str">
            <v>2016-11-30</v>
          </cell>
          <cell r="F58">
            <v>1</v>
          </cell>
          <cell r="G58" t="str">
            <v>2016-11-30</v>
          </cell>
          <cell r="H58">
            <v>43001</v>
          </cell>
          <cell r="I58">
            <v>297</v>
          </cell>
          <cell r="J58">
            <v>4.35</v>
          </cell>
          <cell r="K58">
            <v>2078.33</v>
          </cell>
          <cell r="L58">
            <v>1794.375</v>
          </cell>
          <cell r="M58">
            <v>-283.955</v>
          </cell>
        </row>
        <row r="59">
          <cell r="C59" t="str">
            <v>邓祚贵</v>
          </cell>
          <cell r="D59">
            <v>50000</v>
          </cell>
          <cell r="E59" t="str">
            <v>2016-11-30</v>
          </cell>
          <cell r="F59">
            <v>1</v>
          </cell>
          <cell r="G59" t="str">
            <v>2016-11-30</v>
          </cell>
          <cell r="H59">
            <v>43003</v>
          </cell>
          <cell r="I59">
            <v>299</v>
          </cell>
          <cell r="J59">
            <v>4.35</v>
          </cell>
          <cell r="K59">
            <v>2060.2</v>
          </cell>
          <cell r="L59">
            <v>1806.45833333333</v>
          </cell>
          <cell r="M59">
            <v>-253.741666666667</v>
          </cell>
        </row>
        <row r="60">
          <cell r="C60" t="str">
            <v>贺文华</v>
          </cell>
          <cell r="D60">
            <v>50000</v>
          </cell>
          <cell r="E60" t="str">
            <v>2016-11-30</v>
          </cell>
          <cell r="F60">
            <v>2</v>
          </cell>
          <cell r="G60" t="str">
            <v>2016-11-30</v>
          </cell>
          <cell r="H60">
            <v>43005</v>
          </cell>
          <cell r="I60">
            <v>301</v>
          </cell>
          <cell r="J60">
            <v>4.75</v>
          </cell>
          <cell r="K60">
            <v>1781.24</v>
          </cell>
          <cell r="L60">
            <v>1985.76388888889</v>
          </cell>
          <cell r="M60">
            <v>204.523888888889</v>
          </cell>
        </row>
        <row r="61">
          <cell r="C61" t="str">
            <v>李娜</v>
          </cell>
          <cell r="D61">
            <v>50000</v>
          </cell>
          <cell r="E61" t="str">
            <v>2016-12-02</v>
          </cell>
          <cell r="F61">
            <v>1</v>
          </cell>
          <cell r="G61" t="str">
            <v>2016-12-02</v>
          </cell>
          <cell r="H61">
            <v>43000</v>
          </cell>
          <cell r="I61">
            <v>294</v>
          </cell>
          <cell r="J61">
            <v>4.35</v>
          </cell>
          <cell r="K61">
            <v>1036.75</v>
          </cell>
          <cell r="L61">
            <v>1776.25</v>
          </cell>
          <cell r="M61">
            <v>739.5</v>
          </cell>
        </row>
        <row r="62">
          <cell r="C62" t="str">
            <v>陈元秋</v>
          </cell>
          <cell r="D62">
            <v>50000</v>
          </cell>
          <cell r="E62" t="str">
            <v>2016-12-07</v>
          </cell>
          <cell r="F62">
            <v>1</v>
          </cell>
          <cell r="G62" t="str">
            <v>2016-12-07</v>
          </cell>
          <cell r="H62">
            <v>43003</v>
          </cell>
          <cell r="I62">
            <v>292</v>
          </cell>
          <cell r="J62">
            <v>4.35</v>
          </cell>
          <cell r="K62">
            <v>1576.76</v>
          </cell>
          <cell r="L62">
            <v>1764.16666666667</v>
          </cell>
          <cell r="M62">
            <v>187.406666666667</v>
          </cell>
        </row>
        <row r="63">
          <cell r="C63" t="str">
            <v>段加军</v>
          </cell>
          <cell r="D63">
            <v>50000</v>
          </cell>
          <cell r="E63" t="str">
            <v>2016-12-12</v>
          </cell>
          <cell r="F63">
            <v>2</v>
          </cell>
          <cell r="G63" t="str">
            <v>2016-12-12</v>
          </cell>
          <cell r="H63">
            <v>43001</v>
          </cell>
          <cell r="I63">
            <v>285</v>
          </cell>
          <cell r="J63">
            <v>4.75</v>
          </cell>
          <cell r="K63">
            <v>824.65</v>
          </cell>
          <cell r="L63">
            <v>1880.20833333333</v>
          </cell>
          <cell r="M63">
            <v>1055.55833333333</v>
          </cell>
        </row>
        <row r="64">
          <cell r="C64" t="str">
            <v>蔡连喜</v>
          </cell>
          <cell r="D64">
            <v>20000</v>
          </cell>
          <cell r="E64" t="str">
            <v>2016-12-13</v>
          </cell>
          <cell r="F64">
            <v>1</v>
          </cell>
          <cell r="G64" t="str">
            <v>2016-12-13</v>
          </cell>
          <cell r="H64">
            <v>43001</v>
          </cell>
          <cell r="I64">
            <v>284</v>
          </cell>
          <cell r="J64">
            <v>4.35</v>
          </cell>
          <cell r="K64">
            <v>667.02</v>
          </cell>
          <cell r="L64">
            <v>686.333333333333</v>
          </cell>
          <cell r="M64">
            <v>19.3133333333334</v>
          </cell>
        </row>
        <row r="65">
          <cell r="C65" t="str">
            <v>王维</v>
          </cell>
          <cell r="D65">
            <v>50000</v>
          </cell>
          <cell r="E65" t="str">
            <v>2017-03-21</v>
          </cell>
          <cell r="F65">
            <v>1</v>
          </cell>
          <cell r="G65" t="str">
            <v>2017-03-21</v>
          </cell>
          <cell r="H65">
            <v>43003</v>
          </cell>
          <cell r="I65">
            <v>188</v>
          </cell>
          <cell r="J65">
            <v>4.35</v>
          </cell>
          <cell r="K65">
            <v>555.83</v>
          </cell>
          <cell r="L65">
            <v>1135.83333333333</v>
          </cell>
          <cell r="M65">
            <v>580.003333333333</v>
          </cell>
        </row>
        <row r="66">
          <cell r="C66" t="str">
            <v>陈伟辉</v>
          </cell>
          <cell r="D66">
            <v>50000</v>
          </cell>
          <cell r="E66">
            <v>42822</v>
          </cell>
          <cell r="F66">
            <v>1</v>
          </cell>
          <cell r="G66">
            <v>42822</v>
          </cell>
          <cell r="H66">
            <v>42992</v>
          </cell>
          <cell r="I66">
            <v>170</v>
          </cell>
          <cell r="J66">
            <v>4.35</v>
          </cell>
          <cell r="K66">
            <v>1027.08</v>
          </cell>
          <cell r="L66">
            <v>1027.08333333333</v>
          </cell>
          <cell r="M66">
            <v>0.00333333333310293</v>
          </cell>
        </row>
        <row r="67">
          <cell r="C67" t="str">
            <v>周平</v>
          </cell>
          <cell r="D67">
            <v>20000</v>
          </cell>
          <cell r="E67" t="str">
            <v>2017-05-03</v>
          </cell>
          <cell r="F67">
            <v>1</v>
          </cell>
          <cell r="G67" t="str">
            <v>2017-05-03</v>
          </cell>
          <cell r="H67">
            <v>43000</v>
          </cell>
          <cell r="I67">
            <v>142</v>
          </cell>
          <cell r="J67">
            <v>4.35</v>
          </cell>
          <cell r="K67">
            <v>273.09</v>
          </cell>
          <cell r="L67">
            <v>343.166666666667</v>
          </cell>
          <cell r="M67">
            <v>70.0766666666667</v>
          </cell>
        </row>
        <row r="68">
          <cell r="C68" t="str">
            <v>危满舟</v>
          </cell>
          <cell r="D68">
            <v>50000</v>
          </cell>
          <cell r="E68" t="str">
            <v>2017-06-06</v>
          </cell>
          <cell r="F68">
            <v>2</v>
          </cell>
          <cell r="G68" t="str">
            <v>2017-06-06</v>
          </cell>
          <cell r="H68">
            <v>43008</v>
          </cell>
          <cell r="I68">
            <v>116</v>
          </cell>
          <cell r="J68">
            <v>4.75</v>
          </cell>
          <cell r="K68">
            <v>700.83</v>
          </cell>
          <cell r="L68">
            <v>765.277777777778</v>
          </cell>
          <cell r="M68">
            <v>64.4477777777778</v>
          </cell>
        </row>
        <row r="69">
          <cell r="C69" t="str">
            <v>吴春辉</v>
          </cell>
          <cell r="D69">
            <v>50000</v>
          </cell>
          <cell r="E69" t="str">
            <v>2017-06-07</v>
          </cell>
          <cell r="F69">
            <v>2</v>
          </cell>
          <cell r="G69" t="str">
            <v>2017-06-07</v>
          </cell>
          <cell r="H69">
            <v>43000</v>
          </cell>
          <cell r="I69">
            <v>107</v>
          </cell>
          <cell r="J69">
            <v>4.75</v>
          </cell>
          <cell r="K69">
            <v>606.94</v>
          </cell>
          <cell r="L69">
            <v>705.902777777778</v>
          </cell>
          <cell r="M69">
            <v>98.9627777777778</v>
          </cell>
        </row>
        <row r="70">
          <cell r="C70" t="str">
            <v>熊友莲</v>
          </cell>
          <cell r="D70">
            <v>50000</v>
          </cell>
          <cell r="E70" t="str">
            <v>2017-06-09</v>
          </cell>
          <cell r="F70">
            <v>2</v>
          </cell>
          <cell r="G70" t="str">
            <v>2017-06-09</v>
          </cell>
          <cell r="H70">
            <v>43005</v>
          </cell>
          <cell r="I70">
            <v>110</v>
          </cell>
          <cell r="J70">
            <v>4.75</v>
          </cell>
          <cell r="K70">
            <v>725.69</v>
          </cell>
          <cell r="L70">
            <v>725.694444444444</v>
          </cell>
          <cell r="M70">
            <v>0.00444444444440251</v>
          </cell>
        </row>
        <row r="71">
          <cell r="C71" t="str">
            <v>周凤春</v>
          </cell>
          <cell r="D71">
            <v>50000</v>
          </cell>
          <cell r="E71" t="str">
            <v>2017-06-09</v>
          </cell>
          <cell r="F71">
            <v>2</v>
          </cell>
          <cell r="G71" t="str">
            <v>2017-06-09</v>
          </cell>
          <cell r="H71">
            <v>43005</v>
          </cell>
          <cell r="I71">
            <v>110</v>
          </cell>
          <cell r="J71">
            <v>4.75</v>
          </cell>
          <cell r="K71">
            <v>725.69</v>
          </cell>
          <cell r="L71">
            <v>725.694444444444</v>
          </cell>
          <cell r="M71">
            <v>0.00444444444440251</v>
          </cell>
        </row>
        <row r="72">
          <cell r="C72" t="str">
            <v>孙立云</v>
          </cell>
          <cell r="D72">
            <v>20000</v>
          </cell>
          <cell r="E72" t="str">
            <v>2016-11-8</v>
          </cell>
          <cell r="F72">
            <v>1</v>
          </cell>
          <cell r="G72" t="str">
            <v>2016-11-8</v>
          </cell>
          <cell r="H72">
            <v>43046</v>
          </cell>
          <cell r="I72">
            <v>364</v>
          </cell>
          <cell r="J72">
            <v>4.35</v>
          </cell>
          <cell r="K72">
            <v>775.77</v>
          </cell>
          <cell r="L72">
            <v>879.666666666667</v>
          </cell>
          <cell r="M72">
            <v>103.896666666667</v>
          </cell>
        </row>
        <row r="73">
          <cell r="C73" t="str">
            <v>陈元义</v>
          </cell>
          <cell r="D73">
            <v>50000</v>
          </cell>
          <cell r="E73" t="str">
            <v>2017-06-21</v>
          </cell>
          <cell r="F73">
            <v>2</v>
          </cell>
          <cell r="G73" t="str">
            <v>2017-06-21</v>
          </cell>
          <cell r="H73">
            <v>43003</v>
          </cell>
          <cell r="I73">
            <v>96</v>
          </cell>
          <cell r="J73">
            <v>4.75</v>
          </cell>
          <cell r="K73">
            <v>606.93</v>
          </cell>
          <cell r="L73">
            <v>633.333333333333</v>
          </cell>
          <cell r="M73">
            <v>26.4033333333334</v>
          </cell>
        </row>
      </sheetData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终稿 "/>
      <sheetName val="初稿"/>
    </sheetNames>
    <sheetDataSet>
      <sheetData sheetId="0">
        <row r="94">
          <cell r="K94">
            <v>76568.5244444445</v>
          </cell>
        </row>
      </sheetData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村总表"/>
      <sheetName val="Sheet1"/>
    </sheetNames>
    <sheetDataSet>
      <sheetData sheetId="0">
        <row r="37">
          <cell r="J37">
            <v>30198.4166666667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workbookViewId="0">
      <selection activeCell="B5" sqref="B5"/>
    </sheetView>
  </sheetViews>
  <sheetFormatPr defaultColWidth="9" defaultRowHeight="14.4" outlineLevelCol="5"/>
  <cols>
    <col min="1" max="1" width="27.75" style="158" customWidth="1"/>
    <col min="2" max="2" width="23.75" style="158" customWidth="1"/>
    <col min="3" max="3" width="25.6296296296296" style="158" customWidth="1"/>
    <col min="4" max="4" width="24.1296296296296" style="158" customWidth="1"/>
    <col min="5" max="5" width="25.6296296296296" style="158" customWidth="1"/>
    <col min="6" max="6" width="14" style="158" customWidth="1"/>
    <col min="7" max="16384" width="9" style="158"/>
  </cols>
  <sheetData>
    <row r="1" ht="70.5" customHeight="1" spans="1:5">
      <c r="A1" s="159" t="s">
        <v>0</v>
      </c>
      <c r="B1" s="160"/>
      <c r="C1" s="160"/>
      <c r="D1" s="160"/>
      <c r="E1" s="160"/>
    </row>
    <row r="2" ht="48" customHeight="1" spans="1:5">
      <c r="A2" s="161" t="s">
        <v>1</v>
      </c>
      <c r="B2" s="161" t="s">
        <v>2</v>
      </c>
      <c r="C2" s="161" t="s">
        <v>3</v>
      </c>
      <c r="D2" s="161" t="s">
        <v>4</v>
      </c>
      <c r="E2" s="162" t="s">
        <v>5</v>
      </c>
    </row>
    <row r="3" ht="48" customHeight="1" spans="1:5">
      <c r="A3" s="161" t="s">
        <v>6</v>
      </c>
      <c r="B3" s="161">
        <v>107</v>
      </c>
      <c r="C3" s="161">
        <v>92639.34</v>
      </c>
      <c r="D3" s="161">
        <v>4622.17</v>
      </c>
      <c r="E3" s="163">
        <f t="shared" ref="E3:E9" si="0">C3-D3</f>
        <v>88017.17</v>
      </c>
    </row>
    <row r="4" ht="48" customHeight="1" spans="1:5">
      <c r="A4" s="161" t="s">
        <v>7</v>
      </c>
      <c r="B4" s="161">
        <v>100</v>
      </c>
      <c r="C4" s="161">
        <v>66788.01</v>
      </c>
      <c r="D4" s="161">
        <v>0</v>
      </c>
      <c r="E4" s="163">
        <f t="shared" si="0"/>
        <v>66788.01</v>
      </c>
    </row>
    <row r="5" ht="48" customHeight="1" spans="1:5">
      <c r="A5" s="161" t="s">
        <v>8</v>
      </c>
      <c r="B5" s="161">
        <v>78</v>
      </c>
      <c r="C5" s="161">
        <v>46094.34</v>
      </c>
      <c r="D5" s="161">
        <v>-14422.72</v>
      </c>
      <c r="E5" s="163">
        <f t="shared" si="0"/>
        <v>60517.06</v>
      </c>
    </row>
    <row r="6" ht="48" customHeight="1" spans="1:5">
      <c r="A6" s="161" t="s">
        <v>9</v>
      </c>
      <c r="B6" s="161">
        <v>11</v>
      </c>
      <c r="C6" s="161">
        <v>8406.36</v>
      </c>
      <c r="D6" s="161">
        <v>0</v>
      </c>
      <c r="E6" s="163">
        <f t="shared" si="0"/>
        <v>8406.36</v>
      </c>
    </row>
    <row r="7" ht="48" customHeight="1" spans="1:5">
      <c r="A7" s="161" t="s">
        <v>10</v>
      </c>
      <c r="B7" s="161">
        <v>52</v>
      </c>
      <c r="C7" s="161">
        <v>59917.39</v>
      </c>
      <c r="D7" s="161">
        <v>0</v>
      </c>
      <c r="E7" s="163">
        <f t="shared" si="0"/>
        <v>59917.39</v>
      </c>
    </row>
    <row r="8" ht="48" customHeight="1" spans="1:5">
      <c r="A8" s="161" t="s">
        <v>11</v>
      </c>
      <c r="B8" s="161">
        <v>124</v>
      </c>
      <c r="C8" s="161">
        <v>150978.45</v>
      </c>
      <c r="D8" s="161">
        <v>1989.97</v>
      </c>
      <c r="E8" s="163">
        <f t="shared" si="0"/>
        <v>148988.48</v>
      </c>
    </row>
    <row r="9" ht="48" customHeight="1" spans="1:6">
      <c r="A9" s="161" t="s">
        <v>12</v>
      </c>
      <c r="B9" s="161">
        <f>SUM(B3:B8)</f>
        <v>472</v>
      </c>
      <c r="C9" s="161">
        <f>SUM(C3:C8)</f>
        <v>424823.89</v>
      </c>
      <c r="D9" s="161">
        <f>SUM(D3:D8)</f>
        <v>-7810.58</v>
      </c>
      <c r="E9" s="163">
        <f t="shared" si="0"/>
        <v>432634.47</v>
      </c>
      <c r="F9" s="164"/>
    </row>
    <row r="10" ht="35.1" customHeight="1" spans="1:5">
      <c r="A10" s="165"/>
      <c r="B10" s="165"/>
      <c r="C10" s="165"/>
      <c r="D10" s="165"/>
      <c r="E10" s="165"/>
    </row>
    <row r="11" ht="35.1" customHeight="1" spans="1:5">
      <c r="A11" s="165"/>
      <c r="B11" s="165"/>
      <c r="C11" s="165"/>
      <c r="D11" s="165"/>
      <c r="E11" s="165"/>
    </row>
  </sheetData>
  <mergeCells count="1">
    <mergeCell ref="A1:E1"/>
  </mergeCells>
  <pageMargins left="1" right="0.699305555555556" top="0.75" bottom="0.75" header="0.3" footer="0.3"/>
  <pageSetup paperSize="9" orientation="landscape" horizontalDpi="2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77"/>
  <sheetViews>
    <sheetView workbookViewId="0">
      <pane xSplit="7" ySplit="3" topLeftCell="I429" activePane="bottomRight" state="frozen"/>
      <selection/>
      <selection pane="topRight"/>
      <selection pane="bottomLeft"/>
      <selection pane="bottomRight" activeCell="R430" sqref="R430"/>
    </sheetView>
  </sheetViews>
  <sheetFormatPr defaultColWidth="8.87962962962963" defaultRowHeight="14.4"/>
  <cols>
    <col min="1" max="1" width="5.62962962962963" customWidth="1"/>
    <col min="2" max="2" width="6.12962962962963" customWidth="1"/>
    <col min="3" max="3" width="9.5" style="119" customWidth="1"/>
    <col min="4" max="4" width="9.5"/>
    <col min="5" max="5" width="6.12962962962963" customWidth="1"/>
    <col min="7" max="7" width="9.5" customWidth="1"/>
    <col min="8" max="8" width="9.37962962962963" customWidth="1"/>
    <col min="9" max="9" width="5.25" style="48" customWidth="1"/>
    <col min="10" max="10" width="6" customWidth="1"/>
    <col min="11" max="11" width="8.25" style="120" customWidth="1"/>
    <col min="12" max="12" width="8" customWidth="1"/>
    <col min="13" max="13" width="8.37962962962963" style="119" customWidth="1"/>
    <col min="14" max="14" width="10" style="121" customWidth="1"/>
    <col min="15" max="15" width="6.75" customWidth="1"/>
    <col min="16" max="16" width="10.8796296296296" customWidth="1"/>
    <col min="18" max="18" width="9.5" style="11" customWidth="1"/>
  </cols>
  <sheetData>
    <row r="1" ht="47.25" customHeight="1" spans="1:14">
      <c r="A1" s="122" t="s">
        <v>13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6"/>
    </row>
    <row r="3" ht="46.8" spans="1:15">
      <c r="A3" s="74" t="s">
        <v>14</v>
      </c>
      <c r="B3" s="74" t="s">
        <v>15</v>
      </c>
      <c r="C3" s="123" t="s">
        <v>16</v>
      </c>
      <c r="D3" s="74" t="s">
        <v>17</v>
      </c>
      <c r="E3" s="74" t="s">
        <v>18</v>
      </c>
      <c r="F3" s="75" t="s">
        <v>19</v>
      </c>
      <c r="G3" s="74" t="s">
        <v>20</v>
      </c>
      <c r="H3" s="74" t="s">
        <v>21</v>
      </c>
      <c r="I3" s="127" t="s">
        <v>22</v>
      </c>
      <c r="J3" s="77" t="s">
        <v>23</v>
      </c>
      <c r="K3" s="128" t="s">
        <v>24</v>
      </c>
      <c r="L3" s="79" t="s">
        <v>25</v>
      </c>
      <c r="M3" s="129" t="s">
        <v>3</v>
      </c>
      <c r="N3" s="130" t="s">
        <v>26</v>
      </c>
      <c r="O3" s="80" t="s">
        <v>27</v>
      </c>
    </row>
    <row r="4" s="118" customFormat="1" ht="24.95" customHeight="1" spans="1:20">
      <c r="A4" s="124" t="s">
        <v>28</v>
      </c>
      <c r="B4" s="124" t="s">
        <v>29</v>
      </c>
      <c r="C4" s="125">
        <v>50000</v>
      </c>
      <c r="D4" s="124" t="s">
        <v>30</v>
      </c>
      <c r="E4" s="124" t="s">
        <v>31</v>
      </c>
      <c r="F4" s="124">
        <v>20181102</v>
      </c>
      <c r="G4" s="104">
        <v>42949</v>
      </c>
      <c r="H4" s="19">
        <v>43084.0007578947</v>
      </c>
      <c r="I4" s="131">
        <v>135.000757894733</v>
      </c>
      <c r="J4" s="124">
        <v>4.75</v>
      </c>
      <c r="K4" s="125">
        <v>529.98</v>
      </c>
      <c r="L4" s="124"/>
      <c r="M4" s="125">
        <f t="shared" ref="M4:M8" si="0">C4*I4*J4/36000</f>
        <v>890.629999999975</v>
      </c>
      <c r="N4" s="125">
        <v>360.649999999975</v>
      </c>
      <c r="O4" s="124"/>
      <c r="P4" s="132"/>
      <c r="R4" s="132"/>
      <c r="T4" s="133"/>
    </row>
    <row r="5" s="118" customFormat="1" ht="24.95" customHeight="1" spans="1:20">
      <c r="A5" s="124" t="s">
        <v>28</v>
      </c>
      <c r="B5" s="124" t="s">
        <v>32</v>
      </c>
      <c r="C5" s="125">
        <v>50000</v>
      </c>
      <c r="D5" s="124" t="s">
        <v>33</v>
      </c>
      <c r="E5" s="124" t="s">
        <v>31</v>
      </c>
      <c r="F5" s="124">
        <v>20181117</v>
      </c>
      <c r="G5" s="104">
        <v>42795</v>
      </c>
      <c r="H5" s="19">
        <v>43067.9997473684</v>
      </c>
      <c r="I5" s="131">
        <v>272.99974736842</v>
      </c>
      <c r="J5" s="124">
        <v>4.75</v>
      </c>
      <c r="K5" s="125">
        <v>1662.5</v>
      </c>
      <c r="L5" s="124">
        <v>20171210</v>
      </c>
      <c r="M5" s="125">
        <f t="shared" si="0"/>
        <v>1801.03999999999</v>
      </c>
      <c r="N5" s="125">
        <v>138.539999999993</v>
      </c>
      <c r="O5" s="124"/>
      <c r="P5" s="132"/>
      <c r="R5" s="132"/>
      <c r="T5" s="133"/>
    </row>
    <row r="6" s="118" customFormat="1" ht="24.95" customHeight="1" spans="1:20">
      <c r="A6" s="124" t="s">
        <v>28</v>
      </c>
      <c r="B6" s="124" t="s">
        <v>34</v>
      </c>
      <c r="C6" s="125">
        <v>50000</v>
      </c>
      <c r="D6" s="124" t="s">
        <v>35</v>
      </c>
      <c r="E6" s="124" t="s">
        <v>36</v>
      </c>
      <c r="F6" s="124">
        <v>20191122</v>
      </c>
      <c r="G6" s="104">
        <v>42959</v>
      </c>
      <c r="H6" s="19">
        <v>43105.7845052632</v>
      </c>
      <c r="I6" s="131">
        <v>146.78450526316</v>
      </c>
      <c r="J6" s="124">
        <v>4.75</v>
      </c>
      <c r="K6" s="125">
        <v>620.68</v>
      </c>
      <c r="L6" s="124"/>
      <c r="M6" s="125">
        <f t="shared" si="0"/>
        <v>968.370000000014</v>
      </c>
      <c r="N6" s="125">
        <v>347.690000000014</v>
      </c>
      <c r="O6" s="124"/>
      <c r="P6" s="132"/>
      <c r="R6" s="132"/>
      <c r="T6" s="133"/>
    </row>
    <row r="7" s="118" customFormat="1" ht="24.95" customHeight="1" spans="1:20">
      <c r="A7" s="124" t="s">
        <v>28</v>
      </c>
      <c r="B7" s="124" t="s">
        <v>37</v>
      </c>
      <c r="C7" s="125">
        <v>50000</v>
      </c>
      <c r="D7" s="124" t="s">
        <v>38</v>
      </c>
      <c r="E7" s="124" t="s">
        <v>36</v>
      </c>
      <c r="F7" s="124">
        <v>20191128</v>
      </c>
      <c r="G7" s="104">
        <v>42965</v>
      </c>
      <c r="H7" s="19">
        <v>43112.1407157895</v>
      </c>
      <c r="I7" s="131">
        <v>147.140715789472</v>
      </c>
      <c r="J7" s="124">
        <v>4.75</v>
      </c>
      <c r="K7" s="125">
        <v>623.42</v>
      </c>
      <c r="L7" s="124"/>
      <c r="M7" s="125">
        <f t="shared" si="0"/>
        <v>970.719999999989</v>
      </c>
      <c r="N7" s="125">
        <v>347.299999999989</v>
      </c>
      <c r="O7" s="124"/>
      <c r="P7" s="132"/>
      <c r="R7" s="132"/>
      <c r="T7" s="133"/>
    </row>
    <row r="8" s="118" customFormat="1" ht="24.95" customHeight="1" spans="1:20">
      <c r="A8" s="124" t="s">
        <v>28</v>
      </c>
      <c r="B8" s="124" t="s">
        <v>39</v>
      </c>
      <c r="C8" s="125">
        <v>50000</v>
      </c>
      <c r="D8" s="124" t="s">
        <v>38</v>
      </c>
      <c r="E8" s="124" t="s">
        <v>36</v>
      </c>
      <c r="F8" s="124">
        <v>20191128</v>
      </c>
      <c r="G8" s="104">
        <v>42982</v>
      </c>
      <c r="H8" s="19">
        <v>43108.3365052632</v>
      </c>
      <c r="I8" s="131">
        <v>126.336505263156</v>
      </c>
      <c r="J8" s="124">
        <v>4.75</v>
      </c>
      <c r="K8" s="125">
        <v>463.3</v>
      </c>
      <c r="L8" s="124"/>
      <c r="M8" s="125">
        <f t="shared" si="0"/>
        <v>833.469999999988</v>
      </c>
      <c r="N8" s="125">
        <v>370.169999999988</v>
      </c>
      <c r="O8" s="124"/>
      <c r="P8" s="132"/>
      <c r="R8" s="132"/>
      <c r="T8" s="133"/>
    </row>
    <row r="9" s="118" customFormat="1" ht="24.95" customHeight="1" spans="1:20">
      <c r="A9" s="124" t="s">
        <v>28</v>
      </c>
      <c r="B9" s="124" t="s">
        <v>40</v>
      </c>
      <c r="C9" s="125">
        <v>50000</v>
      </c>
      <c r="D9" s="124" t="s">
        <v>38</v>
      </c>
      <c r="E9" s="124" t="s">
        <v>36</v>
      </c>
      <c r="F9" s="124">
        <v>20191128</v>
      </c>
      <c r="G9" s="104">
        <v>42965</v>
      </c>
      <c r="H9" s="19">
        <v>43132.1400421053</v>
      </c>
      <c r="I9" s="131">
        <v>167.14004210526</v>
      </c>
      <c r="J9" s="124">
        <v>4.75</v>
      </c>
      <c r="K9" s="125">
        <v>755.36</v>
      </c>
      <c r="L9" s="124"/>
      <c r="M9" s="125">
        <f t="shared" ref="M9:M72" si="1">C9*I9*J9/36000</f>
        <v>1102.65999999998</v>
      </c>
      <c r="N9" s="125">
        <v>347.299999999979</v>
      </c>
      <c r="O9" s="124"/>
      <c r="P9" s="132"/>
      <c r="R9" s="132"/>
      <c r="T9" s="133"/>
    </row>
    <row r="10" s="118" customFormat="1" ht="24.95" customHeight="1" spans="1:20">
      <c r="A10" s="124" t="s">
        <v>28</v>
      </c>
      <c r="B10" s="124" t="s">
        <v>41</v>
      </c>
      <c r="C10" s="125">
        <v>50000</v>
      </c>
      <c r="D10" s="124" t="s">
        <v>38</v>
      </c>
      <c r="E10" s="124" t="s">
        <v>36</v>
      </c>
      <c r="F10" s="124">
        <v>20191128</v>
      </c>
      <c r="G10" s="104">
        <v>42982</v>
      </c>
      <c r="H10" s="19">
        <v>43108.4153263158</v>
      </c>
      <c r="I10" s="131">
        <v>126.415326315786</v>
      </c>
      <c r="J10" s="124">
        <v>4.75</v>
      </c>
      <c r="K10" s="125">
        <v>463.9</v>
      </c>
      <c r="L10" s="124"/>
      <c r="M10" s="125">
        <f t="shared" si="1"/>
        <v>833.989999999977</v>
      </c>
      <c r="N10" s="125">
        <v>370.089999999977</v>
      </c>
      <c r="O10" s="124"/>
      <c r="P10" s="132"/>
      <c r="R10" s="132"/>
      <c r="T10" s="133"/>
    </row>
    <row r="11" s="118" customFormat="1" ht="24.95" customHeight="1" spans="1:20">
      <c r="A11" s="124" t="s">
        <v>28</v>
      </c>
      <c r="B11" s="124" t="s">
        <v>42</v>
      </c>
      <c r="C11" s="125">
        <v>50000</v>
      </c>
      <c r="D11" s="124" t="s">
        <v>38</v>
      </c>
      <c r="E11" s="124" t="s">
        <v>36</v>
      </c>
      <c r="F11" s="124">
        <v>20191128</v>
      </c>
      <c r="G11" s="104">
        <v>42982</v>
      </c>
      <c r="H11" s="19">
        <v>43108.4107789474</v>
      </c>
      <c r="I11" s="131">
        <v>126.410778947371</v>
      </c>
      <c r="J11" s="124">
        <v>4.75</v>
      </c>
      <c r="K11" s="125">
        <v>463.87</v>
      </c>
      <c r="L11" s="124"/>
      <c r="M11" s="125">
        <f t="shared" si="1"/>
        <v>833.960000000017</v>
      </c>
      <c r="N11" s="125">
        <v>370.090000000017</v>
      </c>
      <c r="O11" s="124"/>
      <c r="P11" s="132"/>
      <c r="R11" s="132"/>
      <c r="T11" s="133"/>
    </row>
    <row r="12" s="118" customFormat="1" ht="24.95" customHeight="1" spans="1:20">
      <c r="A12" s="124" t="s">
        <v>28</v>
      </c>
      <c r="B12" s="124" t="s">
        <v>43</v>
      </c>
      <c r="C12" s="125">
        <v>50000</v>
      </c>
      <c r="D12" s="124" t="s">
        <v>38</v>
      </c>
      <c r="E12" s="124" t="s">
        <v>36</v>
      </c>
      <c r="F12" s="124">
        <v>20191128</v>
      </c>
      <c r="G12" s="104">
        <v>42982</v>
      </c>
      <c r="H12" s="19">
        <v>43108.4107789474</v>
      </c>
      <c r="I12" s="131">
        <v>126.410778947371</v>
      </c>
      <c r="J12" s="124">
        <v>4.75</v>
      </c>
      <c r="K12" s="125">
        <v>463.87</v>
      </c>
      <c r="L12" s="124"/>
      <c r="M12" s="125">
        <f t="shared" si="1"/>
        <v>833.960000000017</v>
      </c>
      <c r="N12" s="125">
        <v>370.090000000017</v>
      </c>
      <c r="O12" s="124"/>
      <c r="P12" s="132"/>
      <c r="R12" s="132"/>
      <c r="T12" s="133"/>
    </row>
    <row r="13" s="118" customFormat="1" ht="24.95" customHeight="1" spans="1:20">
      <c r="A13" s="124" t="s">
        <v>28</v>
      </c>
      <c r="B13" s="124" t="s">
        <v>44</v>
      </c>
      <c r="C13" s="125">
        <v>50000</v>
      </c>
      <c r="D13" s="124" t="s">
        <v>38</v>
      </c>
      <c r="E13" s="124" t="s">
        <v>36</v>
      </c>
      <c r="F13" s="124">
        <v>20191128</v>
      </c>
      <c r="G13" s="104">
        <v>42982</v>
      </c>
      <c r="H13" s="19">
        <v>43108.3365052632</v>
      </c>
      <c r="I13" s="131">
        <v>126.336505263156</v>
      </c>
      <c r="J13" s="124">
        <v>4.75</v>
      </c>
      <c r="K13" s="125">
        <v>463.3</v>
      </c>
      <c r="L13" s="124"/>
      <c r="M13" s="125">
        <f t="shared" si="1"/>
        <v>833.469999999988</v>
      </c>
      <c r="N13" s="125">
        <v>370.169999999988</v>
      </c>
      <c r="O13" s="124"/>
      <c r="P13" s="132"/>
      <c r="R13" s="132"/>
      <c r="T13" s="133"/>
    </row>
    <row r="14" s="118" customFormat="1" ht="24.95" customHeight="1" spans="1:20">
      <c r="A14" s="124" t="s">
        <v>28</v>
      </c>
      <c r="B14" s="124" t="s">
        <v>45</v>
      </c>
      <c r="C14" s="125">
        <v>50000</v>
      </c>
      <c r="D14" s="124" t="s">
        <v>46</v>
      </c>
      <c r="E14" s="124" t="s">
        <v>36</v>
      </c>
      <c r="F14" s="124">
        <v>20191130</v>
      </c>
      <c r="G14" s="104">
        <v>42984</v>
      </c>
      <c r="H14" s="19">
        <v>43110.4062315789</v>
      </c>
      <c r="I14" s="131">
        <v>126.406231578949</v>
      </c>
      <c r="J14" s="124">
        <v>4.75</v>
      </c>
      <c r="K14" s="125">
        <v>463.83</v>
      </c>
      <c r="L14" s="124"/>
      <c r="M14" s="125">
        <f t="shared" si="1"/>
        <v>833.930000000011</v>
      </c>
      <c r="N14" s="125">
        <v>370.100000000011</v>
      </c>
      <c r="O14" s="124"/>
      <c r="P14" s="132"/>
      <c r="R14" s="132"/>
      <c r="T14" s="133"/>
    </row>
    <row r="15" s="118" customFormat="1" ht="24.95" customHeight="1" spans="1:20">
      <c r="A15" s="124" t="s">
        <v>28</v>
      </c>
      <c r="B15" s="124" t="s">
        <v>47</v>
      </c>
      <c r="C15" s="125">
        <v>50000</v>
      </c>
      <c r="D15" s="124" t="s">
        <v>48</v>
      </c>
      <c r="E15" s="124" t="s">
        <v>49</v>
      </c>
      <c r="F15" s="124">
        <v>20180807</v>
      </c>
      <c r="G15" s="104">
        <v>42991</v>
      </c>
      <c r="H15" s="19">
        <v>43263.9991724138</v>
      </c>
      <c r="I15" s="131">
        <v>272.999172413794</v>
      </c>
      <c r="J15" s="124">
        <v>4.35</v>
      </c>
      <c r="K15" s="125">
        <v>1604.06</v>
      </c>
      <c r="L15" s="124"/>
      <c r="M15" s="125">
        <f t="shared" si="1"/>
        <v>1649.37000000001</v>
      </c>
      <c r="N15" s="125">
        <v>45.3100000000052</v>
      </c>
      <c r="O15" s="124"/>
      <c r="P15" s="132"/>
      <c r="R15" s="132"/>
      <c r="T15" s="133"/>
    </row>
    <row r="16" s="118" customFormat="1" ht="24.95" customHeight="1" spans="1:20">
      <c r="A16" s="124" t="s">
        <v>28</v>
      </c>
      <c r="B16" s="124" t="s">
        <v>50</v>
      </c>
      <c r="C16" s="125">
        <v>30000</v>
      </c>
      <c r="D16" s="124" t="s">
        <v>51</v>
      </c>
      <c r="E16" s="124" t="s">
        <v>49</v>
      </c>
      <c r="F16" s="124">
        <v>20180904</v>
      </c>
      <c r="G16" s="104">
        <v>43047</v>
      </c>
      <c r="H16" s="19">
        <v>43259</v>
      </c>
      <c r="I16" s="131">
        <v>212</v>
      </c>
      <c r="J16" s="124">
        <v>4.35</v>
      </c>
      <c r="K16" s="125">
        <v>721.37</v>
      </c>
      <c r="L16" s="124"/>
      <c r="M16" s="125">
        <f t="shared" si="1"/>
        <v>768.5</v>
      </c>
      <c r="N16" s="125">
        <v>47.1299999999999</v>
      </c>
      <c r="O16" s="124"/>
      <c r="P16" s="132"/>
      <c r="R16" s="132"/>
      <c r="T16" s="133"/>
    </row>
    <row r="17" s="118" customFormat="1" ht="24.95" customHeight="1" spans="1:20">
      <c r="A17" s="124" t="s">
        <v>28</v>
      </c>
      <c r="B17" s="124" t="s">
        <v>52</v>
      </c>
      <c r="C17" s="125">
        <v>50000</v>
      </c>
      <c r="D17" s="124" t="s">
        <v>53</v>
      </c>
      <c r="E17" s="124" t="s">
        <v>49</v>
      </c>
      <c r="F17" s="124">
        <v>20180906</v>
      </c>
      <c r="G17" s="104">
        <v>43047</v>
      </c>
      <c r="H17" s="19">
        <v>43263.9997241379</v>
      </c>
      <c r="I17" s="131">
        <v>216.999724137931</v>
      </c>
      <c r="J17" s="124">
        <v>4.35</v>
      </c>
      <c r="K17" s="125">
        <v>1234.51</v>
      </c>
      <c r="L17" s="124"/>
      <c r="M17" s="125">
        <f t="shared" si="1"/>
        <v>1311.04</v>
      </c>
      <c r="N17" s="125">
        <v>76.5299999999995</v>
      </c>
      <c r="O17" s="124"/>
      <c r="P17" s="132"/>
      <c r="R17" s="132"/>
      <c r="T17" s="133"/>
    </row>
    <row r="18" s="118" customFormat="1" ht="24.95" customHeight="1" spans="1:20">
      <c r="A18" s="124" t="s">
        <v>28</v>
      </c>
      <c r="B18" s="124" t="s">
        <v>54</v>
      </c>
      <c r="C18" s="125">
        <v>30000</v>
      </c>
      <c r="D18" s="124" t="s">
        <v>55</v>
      </c>
      <c r="E18" s="124" t="s">
        <v>49</v>
      </c>
      <c r="F18" s="124">
        <v>20180920</v>
      </c>
      <c r="G18" s="104">
        <v>43049</v>
      </c>
      <c r="H18" s="19">
        <v>43261</v>
      </c>
      <c r="I18" s="131">
        <v>212</v>
      </c>
      <c r="J18" s="124">
        <v>4.35</v>
      </c>
      <c r="K18" s="125">
        <v>731.04</v>
      </c>
      <c r="L18" s="124"/>
      <c r="M18" s="125">
        <f t="shared" si="1"/>
        <v>768.5</v>
      </c>
      <c r="N18" s="125">
        <v>37.4599999999999</v>
      </c>
      <c r="O18" s="124"/>
      <c r="P18" s="132"/>
      <c r="R18" s="132"/>
      <c r="T18" s="133"/>
    </row>
    <row r="19" s="118" customFormat="1" ht="24.95" customHeight="1" spans="1:20">
      <c r="A19" s="124" t="s">
        <v>28</v>
      </c>
      <c r="B19" s="124" t="s">
        <v>56</v>
      </c>
      <c r="C19" s="125">
        <v>50000</v>
      </c>
      <c r="D19" s="124" t="s">
        <v>57</v>
      </c>
      <c r="E19" s="124" t="s">
        <v>49</v>
      </c>
      <c r="F19" s="124">
        <v>20181011</v>
      </c>
      <c r="G19" s="16" t="s">
        <v>57</v>
      </c>
      <c r="H19" s="19">
        <v>43186.5994482759</v>
      </c>
      <c r="I19" s="131">
        <v>167.599448275862</v>
      </c>
      <c r="J19" s="124">
        <v>4.35</v>
      </c>
      <c r="K19" s="125">
        <v>1012.58</v>
      </c>
      <c r="L19" s="124"/>
      <c r="M19" s="125">
        <f t="shared" si="1"/>
        <v>1012.58</v>
      </c>
      <c r="N19" s="125"/>
      <c r="O19" s="124"/>
      <c r="P19" s="132"/>
      <c r="R19" s="132"/>
      <c r="T19" s="133"/>
    </row>
    <row r="20" s="118" customFormat="1" ht="24.95" customHeight="1" spans="1:20">
      <c r="A20" s="124" t="s">
        <v>28</v>
      </c>
      <c r="B20" s="124" t="s">
        <v>58</v>
      </c>
      <c r="C20" s="125">
        <v>50000</v>
      </c>
      <c r="D20" s="124" t="s">
        <v>59</v>
      </c>
      <c r="E20" s="124" t="s">
        <v>49</v>
      </c>
      <c r="F20" s="124">
        <v>20181012</v>
      </c>
      <c r="G20" s="16" t="s">
        <v>59</v>
      </c>
      <c r="H20" s="19">
        <v>43271.9966896552</v>
      </c>
      <c r="I20" s="131">
        <v>251.99668965517</v>
      </c>
      <c r="J20" s="124">
        <v>4.35</v>
      </c>
      <c r="K20" s="125">
        <v>1522.47999999999</v>
      </c>
      <c r="L20" s="124"/>
      <c r="M20" s="125">
        <f t="shared" si="1"/>
        <v>1522.47999999999</v>
      </c>
      <c r="N20" s="125"/>
      <c r="O20" s="124"/>
      <c r="P20" s="132"/>
      <c r="R20" s="132"/>
      <c r="T20" s="133"/>
    </row>
    <row r="21" s="118" customFormat="1" ht="24.95" customHeight="1" spans="1:20">
      <c r="A21" s="124" t="s">
        <v>28</v>
      </c>
      <c r="B21" s="124" t="s">
        <v>60</v>
      </c>
      <c r="C21" s="125">
        <v>50000</v>
      </c>
      <c r="D21" s="124" t="s">
        <v>61</v>
      </c>
      <c r="E21" s="124" t="s">
        <v>49</v>
      </c>
      <c r="F21" s="124">
        <v>20181017</v>
      </c>
      <c r="G21" s="16" t="s">
        <v>61</v>
      </c>
      <c r="H21" s="19">
        <v>43271.9997241379</v>
      </c>
      <c r="I21" s="131">
        <v>246.999724137931</v>
      </c>
      <c r="J21" s="124">
        <v>4.35</v>
      </c>
      <c r="K21" s="125">
        <v>1492.29</v>
      </c>
      <c r="L21" s="124"/>
      <c r="M21" s="125">
        <f t="shared" si="1"/>
        <v>1492.29</v>
      </c>
      <c r="N21" s="125"/>
      <c r="O21" s="124"/>
      <c r="P21" s="132"/>
      <c r="R21" s="132"/>
      <c r="T21" s="133"/>
    </row>
    <row r="22" s="118" customFormat="1" ht="24.95" customHeight="1" spans="1:20">
      <c r="A22" s="124" t="s">
        <v>28</v>
      </c>
      <c r="B22" s="124" t="s">
        <v>62</v>
      </c>
      <c r="C22" s="125">
        <v>30000</v>
      </c>
      <c r="D22" s="124" t="s">
        <v>61</v>
      </c>
      <c r="E22" s="124" t="s">
        <v>49</v>
      </c>
      <c r="F22" s="124">
        <v>20181017</v>
      </c>
      <c r="G22" s="16" t="s">
        <v>61</v>
      </c>
      <c r="H22" s="19">
        <v>43201.5710344828</v>
      </c>
      <c r="I22" s="131">
        <v>176.57103448276</v>
      </c>
      <c r="J22" s="124">
        <v>4.35</v>
      </c>
      <c r="K22" s="125">
        <v>640.070000000005</v>
      </c>
      <c r="L22" s="124"/>
      <c r="M22" s="125">
        <f t="shared" si="1"/>
        <v>640.070000000005</v>
      </c>
      <c r="N22" s="125"/>
      <c r="O22" s="124"/>
      <c r="P22" s="132"/>
      <c r="R22" s="132"/>
      <c r="T22" s="133"/>
    </row>
    <row r="23" s="118" customFormat="1" ht="24.95" customHeight="1" spans="1:18">
      <c r="A23" s="124" t="s">
        <v>28</v>
      </c>
      <c r="B23" s="124" t="s">
        <v>63</v>
      </c>
      <c r="C23" s="125">
        <v>30000</v>
      </c>
      <c r="D23" s="124" t="s">
        <v>61</v>
      </c>
      <c r="E23" s="124" t="s">
        <v>49</v>
      </c>
      <c r="F23" s="124">
        <v>20181017</v>
      </c>
      <c r="G23" s="16" t="s">
        <v>61</v>
      </c>
      <c r="H23" s="19">
        <v>43180.8868965517</v>
      </c>
      <c r="I23" s="131">
        <v>155.886896551725</v>
      </c>
      <c r="J23" s="124">
        <v>4.35</v>
      </c>
      <c r="K23" s="125">
        <v>565.090000000003</v>
      </c>
      <c r="L23" s="124"/>
      <c r="M23" s="125">
        <f t="shared" si="1"/>
        <v>565.090000000003</v>
      </c>
      <c r="N23" s="125"/>
      <c r="O23" s="124"/>
      <c r="P23" s="132"/>
      <c r="R23" s="132"/>
    </row>
    <row r="24" s="118" customFormat="1" ht="24.95" customHeight="1" spans="1:18">
      <c r="A24" s="124" t="s">
        <v>28</v>
      </c>
      <c r="B24" s="124" t="s">
        <v>64</v>
      </c>
      <c r="C24" s="125">
        <v>50000</v>
      </c>
      <c r="D24" s="124" t="s">
        <v>61</v>
      </c>
      <c r="E24" s="124" t="s">
        <v>49</v>
      </c>
      <c r="F24" s="124">
        <v>20181017</v>
      </c>
      <c r="G24" s="16" t="s">
        <v>61</v>
      </c>
      <c r="H24" s="19">
        <v>43271.9997241379</v>
      </c>
      <c r="I24" s="131">
        <v>246.999724137931</v>
      </c>
      <c r="J24" s="124">
        <v>4.35</v>
      </c>
      <c r="K24" s="125">
        <v>1492.29</v>
      </c>
      <c r="L24" s="124"/>
      <c r="M24" s="125">
        <f t="shared" si="1"/>
        <v>1492.29</v>
      </c>
      <c r="N24" s="125"/>
      <c r="O24" s="124"/>
      <c r="P24" s="132"/>
      <c r="R24" s="132"/>
    </row>
    <row r="25" s="118" customFormat="1" ht="24.95" customHeight="1" spans="1:18">
      <c r="A25" s="124" t="s">
        <v>28</v>
      </c>
      <c r="B25" s="124" t="s">
        <v>65</v>
      </c>
      <c r="C25" s="125">
        <v>30000</v>
      </c>
      <c r="D25" s="124" t="s">
        <v>66</v>
      </c>
      <c r="E25" s="124" t="s">
        <v>49</v>
      </c>
      <c r="F25" s="124">
        <v>20181018</v>
      </c>
      <c r="G25" s="16" t="s">
        <v>66</v>
      </c>
      <c r="H25" s="19">
        <v>43272</v>
      </c>
      <c r="I25" s="131">
        <v>246</v>
      </c>
      <c r="J25" s="124">
        <v>4.35</v>
      </c>
      <c r="K25" s="125">
        <v>891.75</v>
      </c>
      <c r="L25" s="124"/>
      <c r="M25" s="125">
        <f t="shared" si="1"/>
        <v>891.75</v>
      </c>
      <c r="N25" s="125"/>
      <c r="O25" s="124"/>
      <c r="P25" s="132"/>
      <c r="R25" s="132"/>
    </row>
    <row r="26" s="118" customFormat="1" ht="24.95" customHeight="1" spans="1:18">
      <c r="A26" s="124" t="s">
        <v>28</v>
      </c>
      <c r="B26" s="124" t="s">
        <v>67</v>
      </c>
      <c r="C26" s="125">
        <v>30000</v>
      </c>
      <c r="D26" s="124" t="s">
        <v>68</v>
      </c>
      <c r="E26" s="124" t="s">
        <v>49</v>
      </c>
      <c r="F26" s="124">
        <v>20181020</v>
      </c>
      <c r="G26" s="16" t="s">
        <v>68</v>
      </c>
      <c r="H26" s="19">
        <v>43272</v>
      </c>
      <c r="I26" s="131">
        <v>244</v>
      </c>
      <c r="J26" s="124">
        <v>4.35</v>
      </c>
      <c r="K26" s="125">
        <v>884.5</v>
      </c>
      <c r="L26" s="124"/>
      <c r="M26" s="125">
        <f t="shared" si="1"/>
        <v>884.5</v>
      </c>
      <c r="N26" s="125"/>
      <c r="O26" s="124"/>
      <c r="P26" s="132"/>
      <c r="R26" s="132"/>
    </row>
    <row r="27" s="118" customFormat="1" ht="24.95" customHeight="1" spans="1:18">
      <c r="A27" s="124" t="s">
        <v>28</v>
      </c>
      <c r="B27" s="124" t="s">
        <v>69</v>
      </c>
      <c r="C27" s="125">
        <v>30000</v>
      </c>
      <c r="D27" s="124" t="s">
        <v>68</v>
      </c>
      <c r="E27" s="124" t="s">
        <v>49</v>
      </c>
      <c r="F27" s="124">
        <v>20181020</v>
      </c>
      <c r="G27" s="16" t="s">
        <v>68</v>
      </c>
      <c r="H27" s="19">
        <v>43272</v>
      </c>
      <c r="I27" s="131">
        <v>244</v>
      </c>
      <c r="J27" s="124">
        <v>4.35</v>
      </c>
      <c r="K27" s="125">
        <v>884.5</v>
      </c>
      <c r="L27" s="124"/>
      <c r="M27" s="125">
        <f t="shared" si="1"/>
        <v>884.5</v>
      </c>
      <c r="N27" s="125"/>
      <c r="O27" s="124"/>
      <c r="P27" s="132"/>
      <c r="R27" s="132"/>
    </row>
    <row r="28" s="118" customFormat="1" ht="24.95" customHeight="1" spans="1:18">
      <c r="A28" s="124" t="s">
        <v>28</v>
      </c>
      <c r="B28" s="124" t="s">
        <v>70</v>
      </c>
      <c r="C28" s="125">
        <v>30000</v>
      </c>
      <c r="D28" s="124" t="s">
        <v>68</v>
      </c>
      <c r="E28" s="124" t="s">
        <v>49</v>
      </c>
      <c r="F28" s="124">
        <v>20181020</v>
      </c>
      <c r="G28" s="16" t="s">
        <v>68</v>
      </c>
      <c r="H28" s="19">
        <v>43272</v>
      </c>
      <c r="I28" s="131">
        <v>244</v>
      </c>
      <c r="J28" s="124">
        <v>4.35</v>
      </c>
      <c r="K28" s="125">
        <v>884.5</v>
      </c>
      <c r="L28" s="124">
        <v>20171210</v>
      </c>
      <c r="M28" s="125">
        <f t="shared" si="1"/>
        <v>884.5</v>
      </c>
      <c r="N28" s="125"/>
      <c r="O28" s="124"/>
      <c r="P28" s="132"/>
      <c r="R28" s="132"/>
    </row>
    <row r="29" s="118" customFormat="1" ht="24.95" customHeight="1" spans="1:18">
      <c r="A29" s="124" t="s">
        <v>28</v>
      </c>
      <c r="B29" s="124" t="s">
        <v>71</v>
      </c>
      <c r="C29" s="125">
        <v>30000</v>
      </c>
      <c r="D29" s="124" t="s">
        <v>68</v>
      </c>
      <c r="E29" s="124" t="s">
        <v>49</v>
      </c>
      <c r="F29" s="124">
        <v>20181020</v>
      </c>
      <c r="G29" s="16" t="s">
        <v>68</v>
      </c>
      <c r="H29" s="19">
        <v>43272</v>
      </c>
      <c r="I29" s="131">
        <v>244</v>
      </c>
      <c r="J29" s="124">
        <v>4.35</v>
      </c>
      <c r="K29" s="125">
        <v>884.5</v>
      </c>
      <c r="L29" s="124"/>
      <c r="M29" s="125">
        <f t="shared" si="1"/>
        <v>884.5</v>
      </c>
      <c r="N29" s="125"/>
      <c r="O29" s="124"/>
      <c r="P29" s="132"/>
      <c r="R29" s="132"/>
    </row>
    <row r="30" s="118" customFormat="1" ht="24.95" customHeight="1" spans="1:18">
      <c r="A30" s="124" t="s">
        <v>28</v>
      </c>
      <c r="B30" s="124" t="s">
        <v>72</v>
      </c>
      <c r="C30" s="125">
        <v>30000</v>
      </c>
      <c r="D30" s="124" t="s">
        <v>73</v>
      </c>
      <c r="E30" s="124" t="s">
        <v>49</v>
      </c>
      <c r="F30" s="124">
        <v>20181023</v>
      </c>
      <c r="G30" s="16" t="s">
        <v>73</v>
      </c>
      <c r="H30" s="19">
        <v>43272.0013793103</v>
      </c>
      <c r="I30" s="131">
        <v>241.001379310343</v>
      </c>
      <c r="J30" s="124">
        <v>4.35</v>
      </c>
      <c r="K30" s="125">
        <v>873.629999999993</v>
      </c>
      <c r="L30" s="124"/>
      <c r="M30" s="125">
        <f t="shared" si="1"/>
        <v>873.629999999993</v>
      </c>
      <c r="N30" s="125"/>
      <c r="O30" s="124"/>
      <c r="P30" s="132"/>
      <c r="R30" s="132"/>
    </row>
    <row r="31" s="118" customFormat="1" ht="24.95" customHeight="1" spans="1:18">
      <c r="A31" s="124" t="s">
        <v>28</v>
      </c>
      <c r="B31" s="124" t="s">
        <v>74</v>
      </c>
      <c r="C31" s="125">
        <v>30000</v>
      </c>
      <c r="D31" s="124" t="s">
        <v>73</v>
      </c>
      <c r="E31" s="124" t="s">
        <v>49</v>
      </c>
      <c r="F31" s="124">
        <v>20181023</v>
      </c>
      <c r="G31" s="16" t="s">
        <v>73</v>
      </c>
      <c r="H31" s="19">
        <v>43257.3889655172</v>
      </c>
      <c r="I31" s="131">
        <v>226.388965517239</v>
      </c>
      <c r="J31" s="124">
        <v>4.35</v>
      </c>
      <c r="K31" s="125">
        <v>820.659999999991</v>
      </c>
      <c r="L31" s="124"/>
      <c r="M31" s="125">
        <f t="shared" si="1"/>
        <v>820.659999999991</v>
      </c>
      <c r="N31" s="125"/>
      <c r="O31" s="124"/>
      <c r="P31" s="132"/>
      <c r="R31" s="132"/>
    </row>
    <row r="32" s="118" customFormat="1" ht="24.95" customHeight="1" spans="1:18">
      <c r="A32" s="124" t="s">
        <v>28</v>
      </c>
      <c r="B32" s="124" t="s">
        <v>75</v>
      </c>
      <c r="C32" s="125">
        <v>30000</v>
      </c>
      <c r="D32" s="124" t="s">
        <v>73</v>
      </c>
      <c r="E32" s="124" t="s">
        <v>49</v>
      </c>
      <c r="F32" s="124">
        <v>20181023</v>
      </c>
      <c r="G32" s="16" t="s">
        <v>73</v>
      </c>
      <c r="H32" s="19">
        <v>43272.0013793103</v>
      </c>
      <c r="I32" s="131">
        <v>241.001379310343</v>
      </c>
      <c r="J32" s="124">
        <v>4.35</v>
      </c>
      <c r="K32" s="125">
        <v>873.629999999993</v>
      </c>
      <c r="L32" s="124"/>
      <c r="M32" s="125">
        <f t="shared" si="1"/>
        <v>873.629999999993</v>
      </c>
      <c r="N32" s="125"/>
      <c r="O32" s="124"/>
      <c r="P32" s="132"/>
      <c r="R32" s="132"/>
    </row>
    <row r="33" s="118" customFormat="1" ht="24.95" customHeight="1" spans="1:18">
      <c r="A33" s="124" t="s">
        <v>28</v>
      </c>
      <c r="B33" s="124" t="s">
        <v>76</v>
      </c>
      <c r="C33" s="125">
        <v>30000</v>
      </c>
      <c r="D33" s="124" t="s">
        <v>77</v>
      </c>
      <c r="E33" s="124" t="s">
        <v>49</v>
      </c>
      <c r="F33" s="124">
        <v>20181024</v>
      </c>
      <c r="G33" s="16" t="s">
        <v>77</v>
      </c>
      <c r="H33" s="19">
        <v>43272</v>
      </c>
      <c r="I33" s="131">
        <v>240</v>
      </c>
      <c r="J33" s="124">
        <v>4.35</v>
      </c>
      <c r="K33" s="125">
        <v>870</v>
      </c>
      <c r="L33" s="124"/>
      <c r="M33" s="125">
        <f t="shared" si="1"/>
        <v>870</v>
      </c>
      <c r="N33" s="125"/>
      <c r="O33" s="124"/>
      <c r="P33" s="132"/>
      <c r="R33" s="132"/>
    </row>
    <row r="34" s="118" customFormat="1" ht="24.95" customHeight="1" spans="1:18">
      <c r="A34" s="124" t="s">
        <v>28</v>
      </c>
      <c r="B34" s="124" t="s">
        <v>78</v>
      </c>
      <c r="C34" s="125">
        <v>30000</v>
      </c>
      <c r="D34" s="124" t="s">
        <v>77</v>
      </c>
      <c r="E34" s="124" t="s">
        <v>49</v>
      </c>
      <c r="F34" s="124">
        <v>20181024</v>
      </c>
      <c r="G34" s="16" t="s">
        <v>77</v>
      </c>
      <c r="H34" s="19">
        <v>43272</v>
      </c>
      <c r="I34" s="131">
        <v>240</v>
      </c>
      <c r="J34" s="124">
        <v>4.35</v>
      </c>
      <c r="K34" s="125">
        <v>870</v>
      </c>
      <c r="L34" s="124"/>
      <c r="M34" s="125">
        <f t="shared" si="1"/>
        <v>870</v>
      </c>
      <c r="N34" s="125"/>
      <c r="O34" s="124"/>
      <c r="P34" s="132"/>
      <c r="R34" s="132"/>
    </row>
    <row r="35" s="118" customFormat="1" ht="24.95" customHeight="1" spans="1:18">
      <c r="A35" s="124" t="s">
        <v>28</v>
      </c>
      <c r="B35" s="124" t="s">
        <v>79</v>
      </c>
      <c r="C35" s="125">
        <v>50000</v>
      </c>
      <c r="D35" s="124" t="s">
        <v>80</v>
      </c>
      <c r="E35" s="124" t="s">
        <v>49</v>
      </c>
      <c r="F35" s="124">
        <v>20181025</v>
      </c>
      <c r="G35" s="16" t="s">
        <v>80</v>
      </c>
      <c r="H35" s="19">
        <v>43271.9986206897</v>
      </c>
      <c r="I35" s="131">
        <v>238.998620689657</v>
      </c>
      <c r="J35" s="124">
        <v>4.35</v>
      </c>
      <c r="K35" s="125">
        <v>1443.95000000001</v>
      </c>
      <c r="L35" s="124"/>
      <c r="M35" s="125">
        <f t="shared" si="1"/>
        <v>1443.95000000001</v>
      </c>
      <c r="N35" s="125"/>
      <c r="O35" s="124"/>
      <c r="P35" s="132"/>
      <c r="R35" s="132"/>
    </row>
    <row r="36" s="118" customFormat="1" ht="24.95" customHeight="1" spans="1:18">
      <c r="A36" s="124" t="s">
        <v>28</v>
      </c>
      <c r="B36" s="124" t="s">
        <v>81</v>
      </c>
      <c r="C36" s="125">
        <v>30000</v>
      </c>
      <c r="D36" s="124" t="s">
        <v>80</v>
      </c>
      <c r="E36" s="124" t="s">
        <v>49</v>
      </c>
      <c r="F36" s="124">
        <v>20181025</v>
      </c>
      <c r="G36" s="16" t="s">
        <v>80</v>
      </c>
      <c r="H36" s="19">
        <v>43180.9668965517</v>
      </c>
      <c r="I36" s="131">
        <v>147.966896551727</v>
      </c>
      <c r="J36" s="124">
        <v>4.35</v>
      </c>
      <c r="K36" s="125">
        <v>536.38000000001</v>
      </c>
      <c r="L36" s="124"/>
      <c r="M36" s="125">
        <f t="shared" si="1"/>
        <v>536.38000000001</v>
      </c>
      <c r="N36" s="125"/>
      <c r="O36" s="124"/>
      <c r="P36" s="132"/>
      <c r="R36" s="132"/>
    </row>
    <row r="37" s="118" customFormat="1" ht="24.95" customHeight="1" spans="1:18">
      <c r="A37" s="124" t="s">
        <v>28</v>
      </c>
      <c r="B37" s="124" t="s">
        <v>82</v>
      </c>
      <c r="C37" s="125">
        <v>30000</v>
      </c>
      <c r="D37" s="124" t="s">
        <v>80</v>
      </c>
      <c r="E37" s="124" t="s">
        <v>49</v>
      </c>
      <c r="F37" s="124">
        <v>20181025</v>
      </c>
      <c r="G37" s="16" t="s">
        <v>80</v>
      </c>
      <c r="H37" s="19">
        <v>43272.0013793103</v>
      </c>
      <c r="I37" s="131">
        <v>239.001379310343</v>
      </c>
      <c r="J37" s="124">
        <v>4.35</v>
      </c>
      <c r="K37" s="125">
        <v>866.379999999993</v>
      </c>
      <c r="L37" s="124"/>
      <c r="M37" s="125">
        <f t="shared" si="1"/>
        <v>866.379999999993</v>
      </c>
      <c r="N37" s="125"/>
      <c r="O37" s="124"/>
      <c r="P37" s="132"/>
      <c r="R37" s="132"/>
    </row>
    <row r="38" s="118" customFormat="1" ht="24.95" customHeight="1" spans="1:18">
      <c r="A38" s="124" t="s">
        <v>28</v>
      </c>
      <c r="B38" s="124" t="s">
        <v>83</v>
      </c>
      <c r="C38" s="125">
        <v>30000</v>
      </c>
      <c r="D38" s="124" t="s">
        <v>80</v>
      </c>
      <c r="E38" s="124" t="s">
        <v>49</v>
      </c>
      <c r="F38" s="124">
        <v>20181025</v>
      </c>
      <c r="G38" s="16" t="s">
        <v>80</v>
      </c>
      <c r="H38" s="19">
        <v>43180.1586206897</v>
      </c>
      <c r="I38" s="131">
        <v>147.158620689654</v>
      </c>
      <c r="J38" s="124">
        <v>4.35</v>
      </c>
      <c r="K38" s="125">
        <v>533.449999999996</v>
      </c>
      <c r="L38" s="124"/>
      <c r="M38" s="125">
        <f t="shared" si="1"/>
        <v>533.449999999996</v>
      </c>
      <c r="N38" s="125"/>
      <c r="O38" s="124"/>
      <c r="P38" s="132"/>
      <c r="R38" s="132"/>
    </row>
    <row r="39" s="118" customFormat="1" ht="24.95" customHeight="1" spans="1:18">
      <c r="A39" s="124" t="s">
        <v>28</v>
      </c>
      <c r="B39" s="124" t="s">
        <v>84</v>
      </c>
      <c r="C39" s="125">
        <v>30000</v>
      </c>
      <c r="D39" s="124" t="s">
        <v>80</v>
      </c>
      <c r="E39" s="124" t="s">
        <v>49</v>
      </c>
      <c r="F39" s="124">
        <v>20181025</v>
      </c>
      <c r="G39" s="16" t="s">
        <v>80</v>
      </c>
      <c r="H39" s="19">
        <v>43272.0013793103</v>
      </c>
      <c r="I39" s="131">
        <v>239.001379310343</v>
      </c>
      <c r="J39" s="124">
        <v>4.35</v>
      </c>
      <c r="K39" s="125">
        <v>866.379999999993</v>
      </c>
      <c r="L39" s="124"/>
      <c r="M39" s="125">
        <f t="shared" si="1"/>
        <v>866.379999999993</v>
      </c>
      <c r="N39" s="125"/>
      <c r="O39" s="124"/>
      <c r="P39" s="132"/>
      <c r="R39" s="132"/>
    </row>
    <row r="40" s="118" customFormat="1" ht="24.95" customHeight="1" spans="1:18">
      <c r="A40" s="124" t="s">
        <v>28</v>
      </c>
      <c r="B40" s="124" t="s">
        <v>85</v>
      </c>
      <c r="C40" s="125">
        <v>30000</v>
      </c>
      <c r="D40" s="124" t="s">
        <v>86</v>
      </c>
      <c r="E40" s="124" t="s">
        <v>49</v>
      </c>
      <c r="F40" s="124">
        <v>20181026</v>
      </c>
      <c r="G40" s="16" t="s">
        <v>86</v>
      </c>
      <c r="H40" s="19">
        <v>43272</v>
      </c>
      <c r="I40" s="131">
        <v>238</v>
      </c>
      <c r="J40" s="124">
        <v>4.35</v>
      </c>
      <c r="K40" s="125">
        <v>862.75</v>
      </c>
      <c r="L40" s="124"/>
      <c r="M40" s="125">
        <f t="shared" si="1"/>
        <v>862.75</v>
      </c>
      <c r="N40" s="125"/>
      <c r="O40" s="124"/>
      <c r="P40" s="132"/>
      <c r="R40" s="132"/>
    </row>
    <row r="41" s="118" customFormat="1" ht="24.95" customHeight="1" spans="1:18">
      <c r="A41" s="124" t="s">
        <v>28</v>
      </c>
      <c r="B41" s="124" t="s">
        <v>87</v>
      </c>
      <c r="C41" s="125">
        <v>50000</v>
      </c>
      <c r="D41" s="124" t="s">
        <v>86</v>
      </c>
      <c r="E41" s="124" t="s">
        <v>49</v>
      </c>
      <c r="F41" s="124">
        <v>20181026</v>
      </c>
      <c r="G41" s="16" t="s">
        <v>86</v>
      </c>
      <c r="H41" s="19">
        <v>43271.9988965517</v>
      </c>
      <c r="I41" s="131">
        <v>237.998896551726</v>
      </c>
      <c r="J41" s="124">
        <v>4.35</v>
      </c>
      <c r="K41" s="125">
        <v>1437.91000000001</v>
      </c>
      <c r="L41" s="124"/>
      <c r="M41" s="125">
        <f t="shared" si="1"/>
        <v>1437.91000000001</v>
      </c>
      <c r="N41" s="125"/>
      <c r="O41" s="124"/>
      <c r="P41" s="132"/>
      <c r="R41" s="132"/>
    </row>
    <row r="42" s="118" customFormat="1" ht="24.95" customHeight="1" spans="1:18">
      <c r="A42" s="124" t="s">
        <v>28</v>
      </c>
      <c r="B42" s="124" t="s">
        <v>88</v>
      </c>
      <c r="C42" s="125">
        <v>30000</v>
      </c>
      <c r="D42" s="124" t="s">
        <v>86</v>
      </c>
      <c r="E42" s="124" t="s">
        <v>49</v>
      </c>
      <c r="F42" s="124">
        <v>20181026</v>
      </c>
      <c r="G42" s="16" t="s">
        <v>86</v>
      </c>
      <c r="H42" s="19">
        <v>43272</v>
      </c>
      <c r="I42" s="131">
        <v>238</v>
      </c>
      <c r="J42" s="124">
        <v>4.35</v>
      </c>
      <c r="K42" s="125">
        <v>862.75</v>
      </c>
      <c r="L42" s="124"/>
      <c r="M42" s="125">
        <f t="shared" si="1"/>
        <v>862.75</v>
      </c>
      <c r="N42" s="125"/>
      <c r="O42" s="124"/>
      <c r="P42" s="132"/>
      <c r="R42" s="132"/>
    </row>
    <row r="43" s="118" customFormat="1" ht="24.95" customHeight="1" spans="1:18">
      <c r="A43" s="124" t="s">
        <v>28</v>
      </c>
      <c r="B43" s="124" t="s">
        <v>89</v>
      </c>
      <c r="C43" s="125">
        <v>50000</v>
      </c>
      <c r="D43" s="124" t="s">
        <v>86</v>
      </c>
      <c r="E43" s="124" t="s">
        <v>49</v>
      </c>
      <c r="F43" s="124">
        <v>20181026</v>
      </c>
      <c r="G43" s="16" t="s">
        <v>86</v>
      </c>
      <c r="H43" s="19">
        <v>43260.2388965517</v>
      </c>
      <c r="I43" s="131">
        <v>226.238896551724</v>
      </c>
      <c r="J43" s="124">
        <v>4.35</v>
      </c>
      <c r="K43" s="125">
        <v>1366.86</v>
      </c>
      <c r="L43" s="124"/>
      <c r="M43" s="125">
        <f t="shared" si="1"/>
        <v>1366.86</v>
      </c>
      <c r="N43" s="125"/>
      <c r="O43" s="124"/>
      <c r="P43" s="132"/>
      <c r="R43" s="132"/>
    </row>
    <row r="44" s="118" customFormat="1" ht="24.95" customHeight="1" spans="1:18">
      <c r="A44" s="124" t="s">
        <v>28</v>
      </c>
      <c r="B44" s="124" t="s">
        <v>90</v>
      </c>
      <c r="C44" s="125">
        <v>30000</v>
      </c>
      <c r="D44" s="124" t="s">
        <v>86</v>
      </c>
      <c r="E44" s="124" t="s">
        <v>49</v>
      </c>
      <c r="F44" s="124">
        <v>20181026</v>
      </c>
      <c r="G44" s="16" t="s">
        <v>86</v>
      </c>
      <c r="H44" s="19">
        <v>43272</v>
      </c>
      <c r="I44" s="131">
        <v>238</v>
      </c>
      <c r="J44" s="124">
        <v>4.35</v>
      </c>
      <c r="K44" s="125">
        <v>862.75</v>
      </c>
      <c r="L44" s="124"/>
      <c r="M44" s="125">
        <f t="shared" si="1"/>
        <v>862.75</v>
      </c>
      <c r="N44" s="125"/>
      <c r="O44" s="124"/>
      <c r="P44" s="132"/>
      <c r="R44" s="132"/>
    </row>
    <row r="45" s="118" customFormat="1" ht="24.95" customHeight="1" spans="1:18">
      <c r="A45" s="124" t="s">
        <v>28</v>
      </c>
      <c r="B45" s="124" t="s">
        <v>91</v>
      </c>
      <c r="C45" s="125">
        <v>30000</v>
      </c>
      <c r="D45" s="124" t="s">
        <v>86</v>
      </c>
      <c r="E45" s="124" t="s">
        <v>49</v>
      </c>
      <c r="F45" s="124">
        <v>20181026</v>
      </c>
      <c r="G45" s="16" t="s">
        <v>86</v>
      </c>
      <c r="H45" s="19">
        <v>43272</v>
      </c>
      <c r="I45" s="131">
        <v>238</v>
      </c>
      <c r="J45" s="124">
        <v>4.35</v>
      </c>
      <c r="K45" s="125">
        <v>862.75</v>
      </c>
      <c r="L45" s="124">
        <v>20171210</v>
      </c>
      <c r="M45" s="125">
        <f t="shared" si="1"/>
        <v>862.75</v>
      </c>
      <c r="N45" s="125"/>
      <c r="O45" s="124"/>
      <c r="P45" s="132"/>
      <c r="R45" s="132"/>
    </row>
    <row r="46" s="118" customFormat="1" ht="24.95" customHeight="1" spans="1:18">
      <c r="A46" s="124" t="s">
        <v>28</v>
      </c>
      <c r="B46" s="124" t="s">
        <v>92</v>
      </c>
      <c r="C46" s="125">
        <v>30000</v>
      </c>
      <c r="D46" s="124" t="s">
        <v>86</v>
      </c>
      <c r="E46" s="124" t="s">
        <v>49</v>
      </c>
      <c r="F46" s="124">
        <v>20181026</v>
      </c>
      <c r="G46" s="16" t="s">
        <v>86</v>
      </c>
      <c r="H46" s="19">
        <v>43272</v>
      </c>
      <c r="I46" s="131">
        <v>238</v>
      </c>
      <c r="J46" s="124">
        <v>4.35</v>
      </c>
      <c r="K46" s="125">
        <v>862.75</v>
      </c>
      <c r="L46" s="124"/>
      <c r="M46" s="125">
        <f t="shared" si="1"/>
        <v>862.75</v>
      </c>
      <c r="N46" s="125"/>
      <c r="O46" s="124"/>
      <c r="P46" s="132"/>
      <c r="R46" s="132"/>
    </row>
    <row r="47" s="118" customFormat="1" ht="24.95" customHeight="1" spans="1:18">
      <c r="A47" s="124" t="s">
        <v>28</v>
      </c>
      <c r="B47" s="124" t="s">
        <v>93</v>
      </c>
      <c r="C47" s="125">
        <v>30000</v>
      </c>
      <c r="D47" s="124" t="s">
        <v>86</v>
      </c>
      <c r="E47" s="124" t="s">
        <v>49</v>
      </c>
      <c r="F47" s="124">
        <v>20181026</v>
      </c>
      <c r="G47" s="16" t="s">
        <v>86</v>
      </c>
      <c r="H47" s="19">
        <v>43272</v>
      </c>
      <c r="I47" s="131">
        <v>238</v>
      </c>
      <c r="J47" s="124">
        <v>4.35</v>
      </c>
      <c r="K47" s="125">
        <v>862.75</v>
      </c>
      <c r="L47" s="124"/>
      <c r="M47" s="125">
        <f t="shared" si="1"/>
        <v>862.75</v>
      </c>
      <c r="N47" s="125"/>
      <c r="O47" s="124"/>
      <c r="P47" s="132"/>
      <c r="R47" s="132"/>
    </row>
    <row r="48" s="118" customFormat="1" ht="24.95" customHeight="1" spans="1:18">
      <c r="A48" s="124" t="s">
        <v>28</v>
      </c>
      <c r="B48" s="124" t="s">
        <v>94</v>
      </c>
      <c r="C48" s="125">
        <v>50000</v>
      </c>
      <c r="D48" s="124" t="s">
        <v>86</v>
      </c>
      <c r="E48" s="124" t="s">
        <v>49</v>
      </c>
      <c r="F48" s="124">
        <v>20181026</v>
      </c>
      <c r="G48" s="16" t="s">
        <v>86</v>
      </c>
      <c r="H48" s="19">
        <v>43271.9988965517</v>
      </c>
      <c r="I48" s="131">
        <v>237.998896551726</v>
      </c>
      <c r="J48" s="124">
        <v>4.35</v>
      </c>
      <c r="K48" s="125">
        <v>1437.91000000001</v>
      </c>
      <c r="L48" s="124"/>
      <c r="M48" s="125">
        <f t="shared" si="1"/>
        <v>1437.91000000001</v>
      </c>
      <c r="N48" s="125"/>
      <c r="O48" s="124"/>
      <c r="P48" s="132"/>
      <c r="R48" s="132"/>
    </row>
    <row r="49" s="118" customFormat="1" ht="24.95" customHeight="1" spans="1:18">
      <c r="A49" s="124" t="s">
        <v>28</v>
      </c>
      <c r="B49" s="124" t="s">
        <v>95</v>
      </c>
      <c r="C49" s="125">
        <v>50000</v>
      </c>
      <c r="D49" s="124" t="s">
        <v>96</v>
      </c>
      <c r="E49" s="124" t="s">
        <v>49</v>
      </c>
      <c r="F49" s="124">
        <v>20181027</v>
      </c>
      <c r="G49" s="16" t="s">
        <v>96</v>
      </c>
      <c r="H49" s="19">
        <v>43277.9991724138</v>
      </c>
      <c r="I49" s="131">
        <v>242.999172413794</v>
      </c>
      <c r="J49" s="124">
        <v>4.35</v>
      </c>
      <c r="K49" s="125">
        <v>1468.12000000001</v>
      </c>
      <c r="L49" s="124"/>
      <c r="M49" s="125">
        <f t="shared" si="1"/>
        <v>1468.12000000001</v>
      </c>
      <c r="N49" s="125"/>
      <c r="O49" s="124"/>
      <c r="P49" s="132"/>
      <c r="R49" s="132"/>
    </row>
    <row r="50" s="118" customFormat="1" ht="24.95" customHeight="1" spans="1:18">
      <c r="A50" s="124" t="s">
        <v>28</v>
      </c>
      <c r="B50" s="124" t="s">
        <v>97</v>
      </c>
      <c r="C50" s="125">
        <v>30000</v>
      </c>
      <c r="D50" s="124" t="s">
        <v>96</v>
      </c>
      <c r="E50" s="124" t="s">
        <v>49</v>
      </c>
      <c r="F50" s="124">
        <v>20181027</v>
      </c>
      <c r="G50" s="16" t="s">
        <v>96</v>
      </c>
      <c r="H50" s="19">
        <v>43272.0013793103</v>
      </c>
      <c r="I50" s="131">
        <v>237.001379310343</v>
      </c>
      <c r="J50" s="124">
        <v>4.35</v>
      </c>
      <c r="K50" s="125">
        <v>859.129999999993</v>
      </c>
      <c r="L50" s="124"/>
      <c r="M50" s="125">
        <f t="shared" si="1"/>
        <v>859.129999999993</v>
      </c>
      <c r="N50" s="125"/>
      <c r="O50" s="124"/>
      <c r="P50" s="132"/>
      <c r="R50" s="132"/>
    </row>
    <row r="51" s="118" customFormat="1" ht="24.95" customHeight="1" spans="1:18">
      <c r="A51" s="124" t="s">
        <v>28</v>
      </c>
      <c r="B51" s="124" t="s">
        <v>98</v>
      </c>
      <c r="C51" s="125">
        <v>30000</v>
      </c>
      <c r="D51" s="124" t="s">
        <v>99</v>
      </c>
      <c r="E51" s="124" t="s">
        <v>49</v>
      </c>
      <c r="F51" s="124">
        <v>20181029</v>
      </c>
      <c r="G51" s="16" t="s">
        <v>99</v>
      </c>
      <c r="H51" s="19">
        <v>43272.0013793103</v>
      </c>
      <c r="I51" s="131">
        <v>235.001379310343</v>
      </c>
      <c r="J51" s="124">
        <v>4.35</v>
      </c>
      <c r="K51" s="125">
        <v>851.879999999993</v>
      </c>
      <c r="L51" s="124"/>
      <c r="M51" s="125">
        <f t="shared" si="1"/>
        <v>851.879999999993</v>
      </c>
      <c r="N51" s="125"/>
      <c r="O51" s="124"/>
      <c r="P51" s="132"/>
      <c r="R51" s="132"/>
    </row>
    <row r="52" s="118" customFormat="1" ht="24.95" customHeight="1" spans="1:18">
      <c r="A52" s="124" t="s">
        <v>28</v>
      </c>
      <c r="B52" s="124" t="s">
        <v>100</v>
      </c>
      <c r="C52" s="125">
        <v>30000</v>
      </c>
      <c r="D52" s="124" t="s">
        <v>99</v>
      </c>
      <c r="E52" s="124" t="s">
        <v>49</v>
      </c>
      <c r="F52" s="124">
        <v>20181029</v>
      </c>
      <c r="G52" s="16" t="s">
        <v>99</v>
      </c>
      <c r="H52" s="19">
        <v>43190.9696551724</v>
      </c>
      <c r="I52" s="131">
        <v>153.969655172412</v>
      </c>
      <c r="J52" s="124">
        <v>4.35</v>
      </c>
      <c r="K52" s="125">
        <v>558.139999999994</v>
      </c>
      <c r="L52" s="124"/>
      <c r="M52" s="125">
        <f t="shared" si="1"/>
        <v>558.139999999994</v>
      </c>
      <c r="N52" s="125"/>
      <c r="O52" s="124"/>
      <c r="P52" s="132"/>
      <c r="R52" s="132"/>
    </row>
    <row r="53" s="118" customFormat="1" ht="24.95" customHeight="1" spans="1:18">
      <c r="A53" s="124" t="s">
        <v>28</v>
      </c>
      <c r="B53" s="124" t="s">
        <v>101</v>
      </c>
      <c r="C53" s="125">
        <v>30000</v>
      </c>
      <c r="D53" s="124" t="s">
        <v>99</v>
      </c>
      <c r="E53" s="124" t="s">
        <v>49</v>
      </c>
      <c r="F53" s="124">
        <v>20181029</v>
      </c>
      <c r="G53" s="16" t="s">
        <v>99</v>
      </c>
      <c r="H53" s="19">
        <v>43181.9406896552</v>
      </c>
      <c r="I53" s="131">
        <v>144.940689655174</v>
      </c>
      <c r="J53" s="124">
        <v>4.35</v>
      </c>
      <c r="K53" s="125">
        <v>525.410000000006</v>
      </c>
      <c r="L53" s="124"/>
      <c r="M53" s="125">
        <f t="shared" si="1"/>
        <v>525.410000000006</v>
      </c>
      <c r="N53" s="125"/>
      <c r="O53" s="124"/>
      <c r="P53" s="132"/>
      <c r="R53" s="132"/>
    </row>
    <row r="54" s="118" customFormat="1" ht="24.95" customHeight="1" spans="1:18">
      <c r="A54" s="124" t="s">
        <v>28</v>
      </c>
      <c r="B54" s="124" t="s">
        <v>102</v>
      </c>
      <c r="C54" s="125">
        <v>30000</v>
      </c>
      <c r="D54" s="124" t="s">
        <v>99</v>
      </c>
      <c r="E54" s="124" t="s">
        <v>49</v>
      </c>
      <c r="F54" s="124">
        <v>20181029</v>
      </c>
      <c r="G54" s="16" t="s">
        <v>99</v>
      </c>
      <c r="H54" s="19">
        <v>43272.0013793103</v>
      </c>
      <c r="I54" s="131">
        <v>235.001379310343</v>
      </c>
      <c r="J54" s="124">
        <v>4.35</v>
      </c>
      <c r="K54" s="125">
        <v>851.879999999993</v>
      </c>
      <c r="L54" s="124">
        <v>20171210</v>
      </c>
      <c r="M54" s="125">
        <f t="shared" si="1"/>
        <v>851.879999999993</v>
      </c>
      <c r="N54" s="125"/>
      <c r="O54" s="124"/>
      <c r="P54" s="132"/>
      <c r="R54" s="132"/>
    </row>
    <row r="55" s="118" customFormat="1" ht="24.95" customHeight="1" spans="1:18">
      <c r="A55" s="124" t="s">
        <v>28</v>
      </c>
      <c r="B55" s="124" t="s">
        <v>103</v>
      </c>
      <c r="C55" s="125">
        <v>30000</v>
      </c>
      <c r="D55" s="124" t="s">
        <v>99</v>
      </c>
      <c r="E55" s="124" t="s">
        <v>49</v>
      </c>
      <c r="F55" s="124">
        <v>20181029</v>
      </c>
      <c r="G55" s="16" t="s">
        <v>99</v>
      </c>
      <c r="H55" s="19">
        <v>43272.0013793103</v>
      </c>
      <c r="I55" s="131">
        <v>235.001379310343</v>
      </c>
      <c r="J55" s="124">
        <v>4.35</v>
      </c>
      <c r="K55" s="125">
        <v>851.879999999993</v>
      </c>
      <c r="L55" s="124"/>
      <c r="M55" s="125">
        <f t="shared" si="1"/>
        <v>851.879999999993</v>
      </c>
      <c r="N55" s="125"/>
      <c r="O55" s="124"/>
      <c r="P55" s="132"/>
      <c r="R55" s="132"/>
    </row>
    <row r="56" s="118" customFormat="1" ht="24.95" customHeight="1" spans="1:18">
      <c r="A56" s="124" t="s">
        <v>28</v>
      </c>
      <c r="B56" s="124" t="s">
        <v>104</v>
      </c>
      <c r="C56" s="125">
        <v>30000</v>
      </c>
      <c r="D56" s="124" t="s">
        <v>105</v>
      </c>
      <c r="E56" s="124" t="s">
        <v>49</v>
      </c>
      <c r="F56" s="124">
        <v>20181030</v>
      </c>
      <c r="G56" s="16" t="s">
        <v>105</v>
      </c>
      <c r="H56" s="19">
        <v>43212.2510344828</v>
      </c>
      <c r="I56" s="131">
        <v>174.251034482761</v>
      </c>
      <c r="J56" s="124">
        <v>4.35</v>
      </c>
      <c r="K56" s="125">
        <v>631.660000000009</v>
      </c>
      <c r="L56" s="124"/>
      <c r="M56" s="125">
        <f t="shared" si="1"/>
        <v>631.660000000009</v>
      </c>
      <c r="N56" s="125"/>
      <c r="O56" s="124"/>
      <c r="P56" s="132"/>
      <c r="R56" s="132"/>
    </row>
    <row r="57" s="118" customFormat="1" ht="24.95" customHeight="1" spans="1:18">
      <c r="A57" s="124" t="s">
        <v>28</v>
      </c>
      <c r="B57" s="124" t="s">
        <v>106</v>
      </c>
      <c r="C57" s="125">
        <v>30000</v>
      </c>
      <c r="D57" s="124" t="s">
        <v>105</v>
      </c>
      <c r="E57" s="124" t="s">
        <v>49</v>
      </c>
      <c r="F57" s="124">
        <v>20181030</v>
      </c>
      <c r="G57" s="16" t="s">
        <v>105</v>
      </c>
      <c r="H57" s="19">
        <v>43272</v>
      </c>
      <c r="I57" s="131">
        <v>234</v>
      </c>
      <c r="J57" s="124">
        <v>4.35</v>
      </c>
      <c r="K57" s="125">
        <v>848.25</v>
      </c>
      <c r="L57" s="124"/>
      <c r="M57" s="125">
        <f t="shared" si="1"/>
        <v>848.25</v>
      </c>
      <c r="N57" s="125"/>
      <c r="O57" s="124"/>
      <c r="P57" s="132"/>
      <c r="R57" s="132"/>
    </row>
    <row r="58" s="118" customFormat="1" ht="24.95" customHeight="1" spans="1:18">
      <c r="A58" s="124" t="s">
        <v>28</v>
      </c>
      <c r="B58" s="124" t="s">
        <v>107</v>
      </c>
      <c r="C58" s="125">
        <v>30000</v>
      </c>
      <c r="D58" s="124" t="s">
        <v>105</v>
      </c>
      <c r="E58" s="124" t="s">
        <v>49</v>
      </c>
      <c r="F58" s="124">
        <v>20181030</v>
      </c>
      <c r="G58" s="16" t="s">
        <v>105</v>
      </c>
      <c r="H58" s="19">
        <v>43255.5724137931</v>
      </c>
      <c r="I58" s="131">
        <v>217.572413793103</v>
      </c>
      <c r="J58" s="124">
        <v>4.35</v>
      </c>
      <c r="K58" s="125">
        <v>788.699999999998</v>
      </c>
      <c r="L58" s="124"/>
      <c r="M58" s="125">
        <f t="shared" si="1"/>
        <v>788.699999999998</v>
      </c>
      <c r="N58" s="125"/>
      <c r="O58" s="124"/>
      <c r="P58" s="132"/>
      <c r="R58" s="132"/>
    </row>
    <row r="59" s="118" customFormat="1" ht="24.95" customHeight="1" spans="1:18">
      <c r="A59" s="124" t="s">
        <v>28</v>
      </c>
      <c r="B59" s="124" t="s">
        <v>108</v>
      </c>
      <c r="C59" s="125">
        <v>30000</v>
      </c>
      <c r="D59" s="124" t="s">
        <v>105</v>
      </c>
      <c r="E59" s="124" t="s">
        <v>49</v>
      </c>
      <c r="F59" s="124">
        <v>20181030</v>
      </c>
      <c r="G59" s="16" t="s">
        <v>105</v>
      </c>
      <c r="H59" s="19">
        <v>43272</v>
      </c>
      <c r="I59" s="131">
        <v>234</v>
      </c>
      <c r="J59" s="124">
        <v>4.35</v>
      </c>
      <c r="K59" s="125">
        <v>848.25</v>
      </c>
      <c r="L59" s="124"/>
      <c r="M59" s="125">
        <f t="shared" si="1"/>
        <v>848.25</v>
      </c>
      <c r="N59" s="125"/>
      <c r="O59" s="124"/>
      <c r="P59" s="132"/>
      <c r="R59" s="132"/>
    </row>
    <row r="60" s="118" customFormat="1" ht="24.95" customHeight="1" spans="1:18">
      <c r="A60" s="124" t="s">
        <v>28</v>
      </c>
      <c r="B60" s="124" t="s">
        <v>109</v>
      </c>
      <c r="C60" s="125">
        <v>30000</v>
      </c>
      <c r="D60" s="124" t="s">
        <v>105</v>
      </c>
      <c r="E60" s="124" t="s">
        <v>49</v>
      </c>
      <c r="F60" s="124">
        <v>20181030</v>
      </c>
      <c r="G60" s="16" t="s">
        <v>105</v>
      </c>
      <c r="H60" s="19">
        <v>43203.8703448276</v>
      </c>
      <c r="I60" s="131">
        <v>165.870344827585</v>
      </c>
      <c r="J60" s="124">
        <v>4.35</v>
      </c>
      <c r="K60" s="125">
        <v>601.279999999996</v>
      </c>
      <c r="L60" s="124"/>
      <c r="M60" s="125">
        <f t="shared" si="1"/>
        <v>601.279999999996</v>
      </c>
      <c r="N60" s="125"/>
      <c r="O60" s="124"/>
      <c r="P60" s="132"/>
      <c r="R60" s="132"/>
    </row>
    <row r="61" s="118" customFormat="1" ht="24.95" customHeight="1" spans="1:18">
      <c r="A61" s="124" t="s">
        <v>28</v>
      </c>
      <c r="B61" s="124" t="s">
        <v>110</v>
      </c>
      <c r="C61" s="125">
        <v>30000</v>
      </c>
      <c r="D61" s="124" t="s">
        <v>111</v>
      </c>
      <c r="E61" s="124" t="s">
        <v>49</v>
      </c>
      <c r="F61" s="124">
        <v>20181031</v>
      </c>
      <c r="G61" s="16" t="s">
        <v>111</v>
      </c>
      <c r="H61" s="19">
        <v>43241.7531034483</v>
      </c>
      <c r="I61" s="131">
        <v>202.753103448274</v>
      </c>
      <c r="J61" s="124">
        <v>4.35</v>
      </c>
      <c r="K61" s="125">
        <v>734.979999999993</v>
      </c>
      <c r="L61" s="124"/>
      <c r="M61" s="125">
        <f t="shared" si="1"/>
        <v>734.979999999993</v>
      </c>
      <c r="N61" s="125"/>
      <c r="O61" s="124"/>
      <c r="P61" s="132"/>
      <c r="R61" s="132"/>
    </row>
    <row r="62" s="118" customFormat="1" ht="24.95" customHeight="1" spans="1:18">
      <c r="A62" s="124" t="s">
        <v>28</v>
      </c>
      <c r="B62" s="124" t="s">
        <v>112</v>
      </c>
      <c r="C62" s="125">
        <v>30000</v>
      </c>
      <c r="D62" s="124" t="s">
        <v>111</v>
      </c>
      <c r="E62" s="124" t="s">
        <v>49</v>
      </c>
      <c r="F62" s="124">
        <v>20181031</v>
      </c>
      <c r="G62" s="16" t="s">
        <v>111</v>
      </c>
      <c r="H62" s="19">
        <v>43201.7917241379</v>
      </c>
      <c r="I62" s="131">
        <v>162.791724137933</v>
      </c>
      <c r="J62" s="124">
        <v>4.35</v>
      </c>
      <c r="K62" s="125">
        <v>590.120000000007</v>
      </c>
      <c r="L62" s="124"/>
      <c r="M62" s="125">
        <f t="shared" si="1"/>
        <v>590.120000000007</v>
      </c>
      <c r="N62" s="125"/>
      <c r="O62" s="124"/>
      <c r="P62" s="132"/>
      <c r="R62" s="132"/>
    </row>
    <row r="63" s="118" customFormat="1" ht="24.95" customHeight="1" spans="1:18">
      <c r="A63" s="124" t="s">
        <v>28</v>
      </c>
      <c r="B63" s="124" t="s">
        <v>113</v>
      </c>
      <c r="C63" s="125">
        <v>50000</v>
      </c>
      <c r="D63" s="124" t="s">
        <v>111</v>
      </c>
      <c r="E63" s="124" t="s">
        <v>49</v>
      </c>
      <c r="F63" s="124">
        <v>20181031</v>
      </c>
      <c r="G63" s="16" t="s">
        <v>111</v>
      </c>
      <c r="H63" s="19">
        <v>43271.9986206897</v>
      </c>
      <c r="I63" s="131">
        <v>232.998620689657</v>
      </c>
      <c r="J63" s="124">
        <v>4.35</v>
      </c>
      <c r="K63" s="125">
        <v>1407.70000000001</v>
      </c>
      <c r="L63" s="124"/>
      <c r="M63" s="125">
        <f t="shared" si="1"/>
        <v>1407.70000000001</v>
      </c>
      <c r="N63" s="125"/>
      <c r="O63" s="124"/>
      <c r="P63" s="132"/>
      <c r="R63" s="132"/>
    </row>
    <row r="64" s="118" customFormat="1" ht="24.95" customHeight="1" spans="1:18">
      <c r="A64" s="124" t="s">
        <v>28</v>
      </c>
      <c r="B64" s="124" t="s">
        <v>114</v>
      </c>
      <c r="C64" s="125">
        <v>30000</v>
      </c>
      <c r="D64" s="124" t="s">
        <v>111</v>
      </c>
      <c r="E64" s="124" t="s">
        <v>49</v>
      </c>
      <c r="F64" s="124">
        <v>20181031</v>
      </c>
      <c r="G64" s="16" t="s">
        <v>111</v>
      </c>
      <c r="H64" s="19">
        <v>43192.7765517241</v>
      </c>
      <c r="I64" s="131">
        <v>153.776551724135</v>
      </c>
      <c r="J64" s="124">
        <v>4.35</v>
      </c>
      <c r="K64" s="125">
        <v>557.439999999989</v>
      </c>
      <c r="L64" s="124"/>
      <c r="M64" s="125">
        <f t="shared" si="1"/>
        <v>557.439999999989</v>
      </c>
      <c r="N64" s="125"/>
      <c r="O64" s="124"/>
      <c r="P64" s="132"/>
      <c r="R64" s="132"/>
    </row>
    <row r="65" s="118" customFormat="1" ht="24.95" customHeight="1" spans="1:18">
      <c r="A65" s="124" t="s">
        <v>28</v>
      </c>
      <c r="B65" s="124" t="s">
        <v>115</v>
      </c>
      <c r="C65" s="125">
        <v>30000</v>
      </c>
      <c r="D65" s="124" t="s">
        <v>111</v>
      </c>
      <c r="E65" s="124" t="s">
        <v>49</v>
      </c>
      <c r="F65" s="124">
        <v>20181031</v>
      </c>
      <c r="G65" s="16" t="s">
        <v>111</v>
      </c>
      <c r="H65" s="19">
        <v>43129</v>
      </c>
      <c r="I65" s="131">
        <v>90</v>
      </c>
      <c r="J65" s="124">
        <v>4.35</v>
      </c>
      <c r="K65" s="125">
        <v>326.25</v>
      </c>
      <c r="L65" s="124">
        <v>20171210</v>
      </c>
      <c r="M65" s="125">
        <f t="shared" si="1"/>
        <v>326.25</v>
      </c>
      <c r="N65" s="125"/>
      <c r="O65" s="124"/>
      <c r="P65" s="132"/>
      <c r="R65" s="132"/>
    </row>
    <row r="66" s="118" customFormat="1" ht="24.95" customHeight="1" spans="1:18">
      <c r="A66" s="124" t="s">
        <v>28</v>
      </c>
      <c r="B66" s="124" t="s">
        <v>116</v>
      </c>
      <c r="C66" s="125">
        <v>30000</v>
      </c>
      <c r="D66" s="124" t="s">
        <v>117</v>
      </c>
      <c r="E66" s="124" t="s">
        <v>49</v>
      </c>
      <c r="F66" s="124">
        <v>20181101</v>
      </c>
      <c r="G66" s="16" t="s">
        <v>117</v>
      </c>
      <c r="H66" s="19">
        <v>43272</v>
      </c>
      <c r="I66" s="131">
        <v>232</v>
      </c>
      <c r="J66" s="124">
        <v>4.35</v>
      </c>
      <c r="K66" s="125">
        <v>841</v>
      </c>
      <c r="L66" s="124"/>
      <c r="M66" s="125">
        <f t="shared" si="1"/>
        <v>841</v>
      </c>
      <c r="N66" s="125"/>
      <c r="O66" s="124"/>
      <c r="P66" s="132"/>
      <c r="R66" s="132"/>
    </row>
    <row r="67" s="118" customFormat="1" ht="24.95" customHeight="1" spans="1:18">
      <c r="A67" s="124" t="s">
        <v>28</v>
      </c>
      <c r="B67" s="124" t="s">
        <v>118</v>
      </c>
      <c r="C67" s="125">
        <v>20000</v>
      </c>
      <c r="D67" s="124" t="s">
        <v>117</v>
      </c>
      <c r="E67" s="124" t="s">
        <v>49</v>
      </c>
      <c r="F67" s="124">
        <v>20181025</v>
      </c>
      <c r="G67" s="16" t="s">
        <v>117</v>
      </c>
      <c r="H67" s="19">
        <v>43130.5875862069</v>
      </c>
      <c r="I67" s="131">
        <v>90.5875862068933</v>
      </c>
      <c r="J67" s="124">
        <v>4.35</v>
      </c>
      <c r="K67" s="125">
        <v>218.919999999992</v>
      </c>
      <c r="L67" s="124"/>
      <c r="M67" s="125">
        <f t="shared" si="1"/>
        <v>218.919999999992</v>
      </c>
      <c r="N67" s="125"/>
      <c r="O67" s="124"/>
      <c r="P67" s="132"/>
      <c r="R67" s="132"/>
    </row>
    <row r="68" s="118" customFormat="1" ht="24.95" customHeight="1" spans="1:18">
      <c r="A68" s="124" t="s">
        <v>28</v>
      </c>
      <c r="B68" s="124" t="s">
        <v>119</v>
      </c>
      <c r="C68" s="125">
        <v>30000</v>
      </c>
      <c r="D68" s="124" t="s">
        <v>117</v>
      </c>
      <c r="E68" s="124" t="s">
        <v>49</v>
      </c>
      <c r="F68" s="124">
        <v>20181101</v>
      </c>
      <c r="G68" s="16" t="s">
        <v>117</v>
      </c>
      <c r="H68" s="19">
        <v>43272</v>
      </c>
      <c r="I68" s="131">
        <v>232</v>
      </c>
      <c r="J68" s="124">
        <v>4.35</v>
      </c>
      <c r="K68" s="125">
        <v>841</v>
      </c>
      <c r="L68" s="124"/>
      <c r="M68" s="125">
        <f t="shared" si="1"/>
        <v>841</v>
      </c>
      <c r="N68" s="125"/>
      <c r="O68" s="124"/>
      <c r="P68" s="132"/>
      <c r="R68" s="132"/>
    </row>
    <row r="69" s="118" customFormat="1" ht="24.95" customHeight="1" spans="1:18">
      <c r="A69" s="124" t="s">
        <v>28</v>
      </c>
      <c r="B69" s="124" t="s">
        <v>120</v>
      </c>
      <c r="C69" s="125">
        <v>30000</v>
      </c>
      <c r="D69" s="124" t="s">
        <v>117</v>
      </c>
      <c r="E69" s="124" t="s">
        <v>49</v>
      </c>
      <c r="F69" s="124">
        <v>20181101</v>
      </c>
      <c r="G69" s="16" t="s">
        <v>117</v>
      </c>
      <c r="H69" s="19">
        <v>43272</v>
      </c>
      <c r="I69" s="131">
        <v>232</v>
      </c>
      <c r="J69" s="124">
        <v>4.35</v>
      </c>
      <c r="K69" s="125">
        <v>841</v>
      </c>
      <c r="L69" s="124"/>
      <c r="M69" s="125">
        <f t="shared" si="1"/>
        <v>841</v>
      </c>
      <c r="N69" s="125"/>
      <c r="O69" s="124"/>
      <c r="P69" s="132"/>
      <c r="R69" s="132"/>
    </row>
    <row r="70" s="118" customFormat="1" ht="24.95" customHeight="1" spans="1:18">
      <c r="A70" s="124" t="s">
        <v>28</v>
      </c>
      <c r="B70" s="124" t="s">
        <v>121</v>
      </c>
      <c r="C70" s="125">
        <v>30000</v>
      </c>
      <c r="D70" s="124" t="s">
        <v>117</v>
      </c>
      <c r="E70" s="124" t="s">
        <v>49</v>
      </c>
      <c r="F70" s="124">
        <v>20181031</v>
      </c>
      <c r="G70" s="16" t="s">
        <v>117</v>
      </c>
      <c r="H70" s="19">
        <v>43272</v>
      </c>
      <c r="I70" s="131">
        <v>232</v>
      </c>
      <c r="J70" s="124">
        <v>4.35</v>
      </c>
      <c r="K70" s="125">
        <v>841</v>
      </c>
      <c r="L70" s="124"/>
      <c r="M70" s="125">
        <f t="shared" si="1"/>
        <v>841</v>
      </c>
      <c r="N70" s="125"/>
      <c r="O70" s="124"/>
      <c r="P70" s="132"/>
      <c r="R70" s="132"/>
    </row>
    <row r="71" s="118" customFormat="1" ht="24.95" customHeight="1" spans="1:18">
      <c r="A71" s="124" t="s">
        <v>28</v>
      </c>
      <c r="B71" s="124" t="s">
        <v>122</v>
      </c>
      <c r="C71" s="125">
        <v>30000</v>
      </c>
      <c r="D71" s="124" t="s">
        <v>123</v>
      </c>
      <c r="E71" s="124" t="s">
        <v>49</v>
      </c>
      <c r="F71" s="124">
        <v>20181102</v>
      </c>
      <c r="G71" s="16" t="s">
        <v>123</v>
      </c>
      <c r="H71" s="19">
        <v>43272.0013793103</v>
      </c>
      <c r="I71" s="131">
        <v>231.001379310343</v>
      </c>
      <c r="J71" s="124">
        <v>4.35</v>
      </c>
      <c r="K71" s="125">
        <v>837.379999999993</v>
      </c>
      <c r="L71" s="124"/>
      <c r="M71" s="125">
        <f t="shared" si="1"/>
        <v>837.379999999993</v>
      </c>
      <c r="N71" s="125"/>
      <c r="O71" s="124"/>
      <c r="P71" s="132"/>
      <c r="R71" s="132"/>
    </row>
    <row r="72" s="118" customFormat="1" ht="24.95" customHeight="1" spans="1:18">
      <c r="A72" s="124" t="s">
        <v>28</v>
      </c>
      <c r="B72" s="124" t="s">
        <v>124</v>
      </c>
      <c r="C72" s="125">
        <v>30000</v>
      </c>
      <c r="D72" s="124" t="s">
        <v>123</v>
      </c>
      <c r="E72" s="124" t="s">
        <v>49</v>
      </c>
      <c r="F72" s="124">
        <v>20181102</v>
      </c>
      <c r="G72" s="16" t="s">
        <v>123</v>
      </c>
      <c r="H72" s="19">
        <v>43181.08</v>
      </c>
      <c r="I72" s="131">
        <v>140.080000000002</v>
      </c>
      <c r="J72" s="124">
        <v>4.35</v>
      </c>
      <c r="K72" s="125">
        <v>507.790000000007</v>
      </c>
      <c r="L72" s="124"/>
      <c r="M72" s="125">
        <f t="shared" si="1"/>
        <v>507.790000000007</v>
      </c>
      <c r="N72" s="125"/>
      <c r="O72" s="124"/>
      <c r="P72" s="132"/>
      <c r="R72" s="132"/>
    </row>
    <row r="73" s="118" customFormat="1" ht="24.95" customHeight="1" spans="1:18">
      <c r="A73" s="124" t="s">
        <v>28</v>
      </c>
      <c r="B73" s="124" t="s">
        <v>125</v>
      </c>
      <c r="C73" s="125">
        <v>30000</v>
      </c>
      <c r="D73" s="124" t="s">
        <v>123</v>
      </c>
      <c r="E73" s="124" t="s">
        <v>49</v>
      </c>
      <c r="F73" s="124">
        <v>20181102</v>
      </c>
      <c r="G73" s="16" t="s">
        <v>123</v>
      </c>
      <c r="H73" s="19">
        <v>43272.0013793103</v>
      </c>
      <c r="I73" s="131">
        <v>231.001379310343</v>
      </c>
      <c r="J73" s="124">
        <v>4.35</v>
      </c>
      <c r="K73" s="125">
        <v>837.379999999993</v>
      </c>
      <c r="L73" s="124"/>
      <c r="M73" s="125">
        <f t="shared" ref="M73:M136" si="2">C73*I73*J73/36000</f>
        <v>837.379999999993</v>
      </c>
      <c r="N73" s="125"/>
      <c r="O73" s="124"/>
      <c r="P73" s="132"/>
      <c r="R73" s="132"/>
    </row>
    <row r="74" s="118" customFormat="1" ht="24.95" customHeight="1" spans="1:18">
      <c r="A74" s="124" t="s">
        <v>28</v>
      </c>
      <c r="B74" s="124" t="s">
        <v>126</v>
      </c>
      <c r="C74" s="125">
        <v>30000</v>
      </c>
      <c r="D74" s="124" t="s">
        <v>123</v>
      </c>
      <c r="E74" s="124" t="s">
        <v>49</v>
      </c>
      <c r="F74" s="124">
        <v>20181102</v>
      </c>
      <c r="G74" s="16" t="s">
        <v>123</v>
      </c>
      <c r="H74" s="19">
        <v>43272.0013793103</v>
      </c>
      <c r="I74" s="131">
        <v>231.001379310343</v>
      </c>
      <c r="J74" s="124">
        <v>4.35</v>
      </c>
      <c r="K74" s="125">
        <v>837.379999999993</v>
      </c>
      <c r="L74" s="124"/>
      <c r="M74" s="125">
        <f t="shared" si="2"/>
        <v>837.379999999993</v>
      </c>
      <c r="N74" s="125"/>
      <c r="O74" s="124"/>
      <c r="P74" s="132"/>
      <c r="R74" s="132"/>
    </row>
    <row r="75" s="118" customFormat="1" ht="24.95" customHeight="1" spans="1:18">
      <c r="A75" s="124" t="s">
        <v>28</v>
      </c>
      <c r="B75" s="124" t="s">
        <v>127</v>
      </c>
      <c r="C75" s="125">
        <v>30000</v>
      </c>
      <c r="D75" s="124" t="s">
        <v>123</v>
      </c>
      <c r="E75" s="124" t="s">
        <v>49</v>
      </c>
      <c r="F75" s="124">
        <v>20181102</v>
      </c>
      <c r="G75" s="16" t="s">
        <v>123</v>
      </c>
      <c r="H75" s="19">
        <v>43272.0013793103</v>
      </c>
      <c r="I75" s="131">
        <v>231.001379310343</v>
      </c>
      <c r="J75" s="124">
        <v>4.35</v>
      </c>
      <c r="K75" s="125">
        <v>837.379999999993</v>
      </c>
      <c r="L75" s="124"/>
      <c r="M75" s="125">
        <f t="shared" si="2"/>
        <v>837.379999999993</v>
      </c>
      <c r="N75" s="125"/>
      <c r="O75" s="124"/>
      <c r="P75" s="132"/>
      <c r="R75" s="132"/>
    </row>
    <row r="76" s="118" customFormat="1" ht="24.95" customHeight="1" spans="1:18">
      <c r="A76" s="124" t="s">
        <v>28</v>
      </c>
      <c r="B76" s="124" t="s">
        <v>128</v>
      </c>
      <c r="C76" s="125">
        <v>30000</v>
      </c>
      <c r="D76" s="124" t="s">
        <v>123</v>
      </c>
      <c r="E76" s="124" t="s">
        <v>49</v>
      </c>
      <c r="F76" s="124">
        <v>20181102</v>
      </c>
      <c r="G76" s="16" t="s">
        <v>123</v>
      </c>
      <c r="H76" s="19">
        <v>43272.0013793103</v>
      </c>
      <c r="I76" s="131">
        <v>231.001379310343</v>
      </c>
      <c r="J76" s="124">
        <v>4.35</v>
      </c>
      <c r="K76" s="125">
        <v>837.379999999993</v>
      </c>
      <c r="L76" s="124"/>
      <c r="M76" s="125">
        <f t="shared" si="2"/>
        <v>837.379999999993</v>
      </c>
      <c r="N76" s="125"/>
      <c r="O76" s="124"/>
      <c r="P76" s="132"/>
      <c r="R76" s="132"/>
    </row>
    <row r="77" s="118" customFormat="1" ht="24.95" customHeight="1" spans="1:18">
      <c r="A77" s="124" t="s">
        <v>28</v>
      </c>
      <c r="B77" s="124" t="s">
        <v>129</v>
      </c>
      <c r="C77" s="125">
        <v>30000</v>
      </c>
      <c r="D77" s="124" t="s">
        <v>123</v>
      </c>
      <c r="E77" s="124" t="s">
        <v>49</v>
      </c>
      <c r="F77" s="124">
        <v>20181102</v>
      </c>
      <c r="G77" s="16" t="s">
        <v>123</v>
      </c>
      <c r="H77" s="19">
        <v>43272.0013793103</v>
      </c>
      <c r="I77" s="131">
        <v>231.001379310343</v>
      </c>
      <c r="J77" s="124">
        <v>4.35</v>
      </c>
      <c r="K77" s="125">
        <v>837.379999999993</v>
      </c>
      <c r="L77" s="124">
        <v>20171210</v>
      </c>
      <c r="M77" s="125">
        <f t="shared" si="2"/>
        <v>837.379999999993</v>
      </c>
      <c r="N77" s="125"/>
      <c r="O77" s="124"/>
      <c r="P77" s="132"/>
      <c r="R77" s="132"/>
    </row>
    <row r="78" s="118" customFormat="1" ht="24.95" customHeight="1" spans="1:18">
      <c r="A78" s="124" t="s">
        <v>28</v>
      </c>
      <c r="B78" s="124" t="s">
        <v>130</v>
      </c>
      <c r="C78" s="125">
        <v>30000</v>
      </c>
      <c r="D78" s="124" t="s">
        <v>131</v>
      </c>
      <c r="E78" s="124" t="s">
        <v>49</v>
      </c>
      <c r="F78" s="124">
        <v>20181107</v>
      </c>
      <c r="G78" s="16" t="s">
        <v>131</v>
      </c>
      <c r="H78" s="19">
        <v>43210.0027586207</v>
      </c>
      <c r="I78" s="131">
        <v>164.002758620692</v>
      </c>
      <c r="J78" s="124">
        <v>4.35</v>
      </c>
      <c r="K78" s="125">
        <v>594.510000000008</v>
      </c>
      <c r="L78" s="124"/>
      <c r="M78" s="125">
        <f t="shared" si="2"/>
        <v>594.510000000008</v>
      </c>
      <c r="N78" s="125"/>
      <c r="O78" s="124"/>
      <c r="P78" s="132"/>
      <c r="R78" s="132"/>
    </row>
    <row r="79" s="118" customFormat="1" ht="24.95" customHeight="1" spans="1:18">
      <c r="A79" s="124" t="s">
        <v>28</v>
      </c>
      <c r="B79" s="124" t="s">
        <v>132</v>
      </c>
      <c r="C79" s="125">
        <v>30000</v>
      </c>
      <c r="D79" s="124" t="s">
        <v>131</v>
      </c>
      <c r="E79" s="124" t="s">
        <v>49</v>
      </c>
      <c r="F79" s="124">
        <v>20181107</v>
      </c>
      <c r="G79" s="16" t="s">
        <v>131</v>
      </c>
      <c r="H79" s="19">
        <v>43189.0013793103</v>
      </c>
      <c r="I79" s="131">
        <v>143.001379310343</v>
      </c>
      <c r="J79" s="124">
        <v>4.35</v>
      </c>
      <c r="K79" s="125">
        <v>518.379999999993</v>
      </c>
      <c r="L79" s="124"/>
      <c r="M79" s="125">
        <f t="shared" si="2"/>
        <v>518.379999999993</v>
      </c>
      <c r="N79" s="125"/>
      <c r="O79" s="124"/>
      <c r="P79" s="132"/>
      <c r="R79" s="132"/>
    </row>
    <row r="80" s="118" customFormat="1" ht="24.95" customHeight="1" spans="1:18">
      <c r="A80" s="124" t="s">
        <v>28</v>
      </c>
      <c r="B80" s="124" t="s">
        <v>133</v>
      </c>
      <c r="C80" s="125">
        <v>30000</v>
      </c>
      <c r="D80" s="124" t="s">
        <v>131</v>
      </c>
      <c r="E80" s="124" t="s">
        <v>49</v>
      </c>
      <c r="F80" s="124">
        <v>20181107</v>
      </c>
      <c r="G80" s="16" t="s">
        <v>131</v>
      </c>
      <c r="H80" s="19">
        <v>43188</v>
      </c>
      <c r="I80" s="131">
        <v>142</v>
      </c>
      <c r="J80" s="124">
        <v>4.35</v>
      </c>
      <c r="K80" s="125">
        <v>514.75</v>
      </c>
      <c r="L80" s="124"/>
      <c r="M80" s="125">
        <f t="shared" si="2"/>
        <v>514.75</v>
      </c>
      <c r="N80" s="125"/>
      <c r="O80" s="124"/>
      <c r="P80" s="132"/>
      <c r="R80" s="132"/>
    </row>
    <row r="81" s="118" customFormat="1" ht="24.95" customHeight="1" spans="1:18">
      <c r="A81" s="124" t="s">
        <v>28</v>
      </c>
      <c r="B81" s="124" t="s">
        <v>134</v>
      </c>
      <c r="C81" s="125">
        <v>50000</v>
      </c>
      <c r="D81" s="124" t="s">
        <v>131</v>
      </c>
      <c r="E81" s="124" t="s">
        <v>49</v>
      </c>
      <c r="F81" s="124">
        <v>20181107</v>
      </c>
      <c r="G81" s="16" t="s">
        <v>131</v>
      </c>
      <c r="H81" s="19">
        <v>43209.9994482759</v>
      </c>
      <c r="I81" s="131">
        <v>163.999448275863</v>
      </c>
      <c r="J81" s="124">
        <v>4.35</v>
      </c>
      <c r="K81" s="125">
        <v>990.830000000005</v>
      </c>
      <c r="L81" s="124">
        <v>20171210</v>
      </c>
      <c r="M81" s="125">
        <f t="shared" si="2"/>
        <v>990.830000000005</v>
      </c>
      <c r="N81" s="125"/>
      <c r="O81" s="124"/>
      <c r="P81" s="132"/>
      <c r="R81" s="132"/>
    </row>
    <row r="82" s="118" customFormat="1" ht="24.95" customHeight="1" spans="1:18">
      <c r="A82" s="124" t="s">
        <v>28</v>
      </c>
      <c r="B82" s="124" t="s">
        <v>135</v>
      </c>
      <c r="C82" s="125">
        <v>50000</v>
      </c>
      <c r="D82" s="124" t="s">
        <v>136</v>
      </c>
      <c r="E82" s="124" t="s">
        <v>49</v>
      </c>
      <c r="F82" s="124">
        <v>20181108</v>
      </c>
      <c r="G82" s="16" t="s">
        <v>136</v>
      </c>
      <c r="H82" s="19">
        <v>43277.9991724138</v>
      </c>
      <c r="I82" s="131">
        <v>230.999172413794</v>
      </c>
      <c r="J82" s="124">
        <v>4.35</v>
      </c>
      <c r="K82" s="125">
        <v>1395.62000000001</v>
      </c>
      <c r="L82" s="124"/>
      <c r="M82" s="125">
        <f t="shared" si="2"/>
        <v>1395.62000000001</v>
      </c>
      <c r="N82" s="125"/>
      <c r="O82" s="124"/>
      <c r="P82" s="132"/>
      <c r="R82" s="132"/>
    </row>
    <row r="83" s="118" customFormat="1" ht="24.95" customHeight="1" spans="1:18">
      <c r="A83" s="124" t="s">
        <v>28</v>
      </c>
      <c r="B83" s="124" t="s">
        <v>137</v>
      </c>
      <c r="C83" s="125">
        <v>50000</v>
      </c>
      <c r="D83" s="124" t="s">
        <v>136</v>
      </c>
      <c r="E83" s="124" t="s">
        <v>49</v>
      </c>
      <c r="F83" s="124">
        <v>20181108</v>
      </c>
      <c r="G83" s="16" t="s">
        <v>136</v>
      </c>
      <c r="H83" s="19">
        <v>43209.9980689655</v>
      </c>
      <c r="I83" s="131">
        <v>162.99806896552</v>
      </c>
      <c r="J83" s="124">
        <v>4.35</v>
      </c>
      <c r="K83" s="125">
        <v>984.780000000017</v>
      </c>
      <c r="L83" s="124">
        <v>20171210</v>
      </c>
      <c r="M83" s="125">
        <f t="shared" si="2"/>
        <v>984.780000000017</v>
      </c>
      <c r="N83" s="125"/>
      <c r="O83" s="124"/>
      <c r="P83" s="132"/>
      <c r="R83" s="132"/>
    </row>
    <row r="84" s="118" customFormat="1" ht="24.95" customHeight="1" spans="1:18">
      <c r="A84" s="124" t="s">
        <v>28</v>
      </c>
      <c r="B84" s="124" t="s">
        <v>138</v>
      </c>
      <c r="C84" s="125">
        <v>50000</v>
      </c>
      <c r="D84" s="124" t="s">
        <v>139</v>
      </c>
      <c r="E84" s="124" t="s">
        <v>49</v>
      </c>
      <c r="F84" s="124">
        <v>20181110</v>
      </c>
      <c r="G84" s="16" t="s">
        <v>139</v>
      </c>
      <c r="H84" s="19">
        <v>43215.9986206897</v>
      </c>
      <c r="I84" s="131">
        <v>166.998620689657</v>
      </c>
      <c r="J84" s="124">
        <v>4.35</v>
      </c>
      <c r="K84" s="125">
        <v>1008.95000000001</v>
      </c>
      <c r="L84" s="124">
        <v>20171210</v>
      </c>
      <c r="M84" s="125">
        <f t="shared" si="2"/>
        <v>1008.95000000001</v>
      </c>
      <c r="N84" s="125"/>
      <c r="O84" s="124"/>
      <c r="P84" s="132"/>
      <c r="R84" s="132"/>
    </row>
    <row r="85" s="118" customFormat="1" ht="24.95" customHeight="1" spans="1:18">
      <c r="A85" s="124" t="s">
        <v>28</v>
      </c>
      <c r="B85" s="124" t="s">
        <v>140</v>
      </c>
      <c r="C85" s="125">
        <v>50000</v>
      </c>
      <c r="D85" s="124" t="s">
        <v>139</v>
      </c>
      <c r="E85" s="124" t="s">
        <v>49</v>
      </c>
      <c r="F85" s="124">
        <v>20181110</v>
      </c>
      <c r="G85" s="16" t="s">
        <v>139</v>
      </c>
      <c r="H85" s="19">
        <v>43283.9980689655</v>
      </c>
      <c r="I85" s="131">
        <v>234.99806896552</v>
      </c>
      <c r="J85" s="124">
        <v>4.35</v>
      </c>
      <c r="K85" s="125">
        <v>1419.78000000002</v>
      </c>
      <c r="L85" s="124">
        <v>20171210</v>
      </c>
      <c r="M85" s="125">
        <f t="shared" si="2"/>
        <v>1419.78000000002</v>
      </c>
      <c r="N85" s="125"/>
      <c r="O85" s="124"/>
      <c r="P85" s="132"/>
      <c r="R85" s="132"/>
    </row>
    <row r="86" s="118" customFormat="1" ht="24.95" customHeight="1" spans="1:18">
      <c r="A86" s="124" t="s">
        <v>28</v>
      </c>
      <c r="B86" s="124" t="s">
        <v>141</v>
      </c>
      <c r="C86" s="125">
        <v>50000</v>
      </c>
      <c r="D86" s="124" t="s">
        <v>139</v>
      </c>
      <c r="E86" s="124" t="s">
        <v>49</v>
      </c>
      <c r="F86" s="124">
        <v>20181110</v>
      </c>
      <c r="G86" s="16" t="s">
        <v>139</v>
      </c>
      <c r="H86" s="19">
        <v>43169</v>
      </c>
      <c r="I86" s="131">
        <v>120</v>
      </c>
      <c r="J86" s="124">
        <v>4.35</v>
      </c>
      <c r="K86" s="125">
        <v>725</v>
      </c>
      <c r="L86" s="124">
        <v>20171210</v>
      </c>
      <c r="M86" s="125">
        <f t="shared" si="2"/>
        <v>725</v>
      </c>
      <c r="N86" s="125"/>
      <c r="O86" s="124"/>
      <c r="P86" s="132"/>
      <c r="R86" s="132"/>
    </row>
    <row r="87" s="118" customFormat="1" ht="24.95" customHeight="1" spans="1:18">
      <c r="A87" s="124" t="s">
        <v>28</v>
      </c>
      <c r="B87" s="124" t="s">
        <v>142</v>
      </c>
      <c r="C87" s="125">
        <v>30000</v>
      </c>
      <c r="D87" s="124" t="s">
        <v>139</v>
      </c>
      <c r="E87" s="124" t="s">
        <v>49</v>
      </c>
      <c r="F87" s="124">
        <v>20181110</v>
      </c>
      <c r="G87" s="16" t="s">
        <v>139</v>
      </c>
      <c r="H87" s="19">
        <v>43230.0013793103</v>
      </c>
      <c r="I87" s="131">
        <v>181.001379310343</v>
      </c>
      <c r="J87" s="124">
        <v>4.35</v>
      </c>
      <c r="K87" s="125">
        <v>656.129999999993</v>
      </c>
      <c r="L87" s="124"/>
      <c r="M87" s="125">
        <f t="shared" si="2"/>
        <v>656.129999999993</v>
      </c>
      <c r="N87" s="125"/>
      <c r="O87" s="124"/>
      <c r="P87" s="132"/>
      <c r="R87" s="132"/>
    </row>
    <row r="88" s="118" customFormat="1" ht="24.95" customHeight="1" spans="1:18">
      <c r="A88" s="124" t="s">
        <v>28</v>
      </c>
      <c r="B88" s="124" t="s">
        <v>143</v>
      </c>
      <c r="C88" s="125">
        <v>30000</v>
      </c>
      <c r="D88" s="124" t="s">
        <v>144</v>
      </c>
      <c r="E88" s="124" t="s">
        <v>49</v>
      </c>
      <c r="F88" s="124">
        <v>20181113</v>
      </c>
      <c r="G88" s="16" t="s">
        <v>144</v>
      </c>
      <c r="H88" s="19">
        <v>43233.0013793103</v>
      </c>
      <c r="I88" s="131">
        <v>181.001379310343</v>
      </c>
      <c r="J88" s="124">
        <v>4.35</v>
      </c>
      <c r="K88" s="125">
        <v>656.129999999993</v>
      </c>
      <c r="L88" s="124">
        <v>20171210</v>
      </c>
      <c r="M88" s="125">
        <f t="shared" si="2"/>
        <v>656.129999999993</v>
      </c>
      <c r="N88" s="125"/>
      <c r="O88" s="124"/>
      <c r="P88" s="132"/>
      <c r="R88" s="132"/>
    </row>
    <row r="89" s="118" customFormat="1" ht="24.95" customHeight="1" spans="1:18">
      <c r="A89" s="124" t="s">
        <v>28</v>
      </c>
      <c r="B89" s="124" t="s">
        <v>145</v>
      </c>
      <c r="C89" s="125">
        <v>30000</v>
      </c>
      <c r="D89" s="124" t="s">
        <v>146</v>
      </c>
      <c r="E89" s="124" t="s">
        <v>49</v>
      </c>
      <c r="F89" s="124">
        <v>20181114</v>
      </c>
      <c r="G89" s="16" t="s">
        <v>146</v>
      </c>
      <c r="H89" s="19">
        <v>43210</v>
      </c>
      <c r="I89" s="131">
        <v>156</v>
      </c>
      <c r="J89" s="124">
        <v>4.35</v>
      </c>
      <c r="K89" s="125">
        <v>565.5</v>
      </c>
      <c r="L89" s="124"/>
      <c r="M89" s="125">
        <f t="shared" si="2"/>
        <v>565.5</v>
      </c>
      <c r="N89" s="125"/>
      <c r="O89" s="124"/>
      <c r="P89" s="132"/>
      <c r="R89" s="132"/>
    </row>
    <row r="90" s="118" customFormat="1" ht="24.95" customHeight="1" spans="1:18">
      <c r="A90" s="124" t="s">
        <v>28</v>
      </c>
      <c r="B90" s="124" t="s">
        <v>147</v>
      </c>
      <c r="C90" s="125">
        <v>50000</v>
      </c>
      <c r="D90" s="124" t="s">
        <v>148</v>
      </c>
      <c r="E90" s="124" t="s">
        <v>49</v>
      </c>
      <c r="F90" s="124">
        <v>20181116</v>
      </c>
      <c r="G90" s="16" t="s">
        <v>148</v>
      </c>
      <c r="H90" s="19">
        <v>43216.0002758621</v>
      </c>
      <c r="I90" s="131">
        <v>161.000275862069</v>
      </c>
      <c r="J90" s="124">
        <v>4.35</v>
      </c>
      <c r="K90" s="125">
        <v>972.71</v>
      </c>
      <c r="L90" s="124"/>
      <c r="M90" s="125">
        <f t="shared" si="2"/>
        <v>972.71</v>
      </c>
      <c r="N90" s="125"/>
      <c r="O90" s="124"/>
      <c r="P90" s="132"/>
      <c r="R90" s="132"/>
    </row>
    <row r="91" s="118" customFormat="1" ht="24.95" customHeight="1" spans="1:18">
      <c r="A91" s="124" t="s">
        <v>28</v>
      </c>
      <c r="B91" s="124" t="s">
        <v>149</v>
      </c>
      <c r="C91" s="125">
        <v>30000</v>
      </c>
      <c r="D91" s="124" t="s">
        <v>148</v>
      </c>
      <c r="E91" s="124" t="s">
        <v>49</v>
      </c>
      <c r="F91" s="124">
        <v>20181116</v>
      </c>
      <c r="G91" s="16" t="s">
        <v>148</v>
      </c>
      <c r="H91" s="19">
        <v>43210.0013793103</v>
      </c>
      <c r="I91" s="131">
        <v>155.001379310343</v>
      </c>
      <c r="J91" s="124">
        <v>4.35</v>
      </c>
      <c r="K91" s="125">
        <v>561.879999999993</v>
      </c>
      <c r="L91" s="124"/>
      <c r="M91" s="125">
        <f t="shared" si="2"/>
        <v>561.879999999993</v>
      </c>
      <c r="N91" s="125"/>
      <c r="O91" s="124"/>
      <c r="P91" s="132"/>
      <c r="R91" s="132"/>
    </row>
    <row r="92" s="118" customFormat="1" ht="24.95" customHeight="1" spans="1:18">
      <c r="A92" s="124" t="s">
        <v>28</v>
      </c>
      <c r="B92" s="124" t="s">
        <v>150</v>
      </c>
      <c r="C92" s="125">
        <v>30000</v>
      </c>
      <c r="D92" s="124" t="s">
        <v>151</v>
      </c>
      <c r="E92" s="124" t="s">
        <v>49</v>
      </c>
      <c r="F92" s="124">
        <v>20181117</v>
      </c>
      <c r="G92" s="16" t="s">
        <v>151</v>
      </c>
      <c r="H92" s="19">
        <v>43210</v>
      </c>
      <c r="I92" s="131">
        <v>154</v>
      </c>
      <c r="J92" s="124">
        <v>4.35</v>
      </c>
      <c r="K92" s="125">
        <v>558.25</v>
      </c>
      <c r="L92" s="124"/>
      <c r="M92" s="125">
        <f t="shared" si="2"/>
        <v>558.25</v>
      </c>
      <c r="N92" s="125"/>
      <c r="O92" s="124"/>
      <c r="P92" s="132"/>
      <c r="R92" s="132"/>
    </row>
    <row r="93" s="118" customFormat="1" ht="24.95" customHeight="1" spans="1:18">
      <c r="A93" s="124" t="s">
        <v>28</v>
      </c>
      <c r="B93" s="124" t="s">
        <v>152</v>
      </c>
      <c r="C93" s="125">
        <v>30000</v>
      </c>
      <c r="D93" s="124" t="s">
        <v>151</v>
      </c>
      <c r="E93" s="124" t="s">
        <v>49</v>
      </c>
      <c r="F93" s="124">
        <v>20181117</v>
      </c>
      <c r="G93" s="16" t="s">
        <v>151</v>
      </c>
      <c r="H93" s="19">
        <v>43279.0013793103</v>
      </c>
      <c r="I93" s="131">
        <v>223.001379310343</v>
      </c>
      <c r="J93" s="124">
        <v>4.35</v>
      </c>
      <c r="K93" s="125">
        <v>808.379999999993</v>
      </c>
      <c r="L93" s="124"/>
      <c r="M93" s="125">
        <f t="shared" si="2"/>
        <v>808.379999999993</v>
      </c>
      <c r="N93" s="125"/>
      <c r="O93" s="124"/>
      <c r="P93" s="132"/>
      <c r="R93" s="132"/>
    </row>
    <row r="94" s="118" customFormat="1" ht="24.95" customHeight="1" spans="1:18">
      <c r="A94" s="124" t="s">
        <v>28</v>
      </c>
      <c r="B94" s="124" t="s">
        <v>153</v>
      </c>
      <c r="C94" s="125">
        <v>30000</v>
      </c>
      <c r="D94" s="124" t="s">
        <v>151</v>
      </c>
      <c r="E94" s="124" t="s">
        <v>49</v>
      </c>
      <c r="F94" s="124">
        <v>20181117</v>
      </c>
      <c r="G94" s="16" t="s">
        <v>151</v>
      </c>
      <c r="H94" s="19">
        <v>43237.0013793103</v>
      </c>
      <c r="I94" s="131">
        <v>181.001379310343</v>
      </c>
      <c r="J94" s="124">
        <v>4.35</v>
      </c>
      <c r="K94" s="125">
        <v>656.129999999993</v>
      </c>
      <c r="L94" s="124"/>
      <c r="M94" s="125">
        <f t="shared" si="2"/>
        <v>656.129999999993</v>
      </c>
      <c r="N94" s="125"/>
      <c r="O94" s="124"/>
      <c r="P94" s="132"/>
      <c r="R94" s="132"/>
    </row>
    <row r="95" s="118" customFormat="1" ht="24.95" customHeight="1" spans="1:18">
      <c r="A95" s="124" t="s">
        <v>28</v>
      </c>
      <c r="B95" s="124" t="s">
        <v>154</v>
      </c>
      <c r="C95" s="125">
        <v>30000</v>
      </c>
      <c r="D95" s="124" t="s">
        <v>151</v>
      </c>
      <c r="E95" s="124" t="s">
        <v>49</v>
      </c>
      <c r="F95" s="124">
        <v>20181117</v>
      </c>
      <c r="G95" s="16" t="s">
        <v>151</v>
      </c>
      <c r="H95" s="19">
        <v>43210</v>
      </c>
      <c r="I95" s="131">
        <v>154</v>
      </c>
      <c r="J95" s="124">
        <v>4.35</v>
      </c>
      <c r="K95" s="125">
        <v>558.25</v>
      </c>
      <c r="L95" s="124"/>
      <c r="M95" s="125">
        <f t="shared" si="2"/>
        <v>558.25</v>
      </c>
      <c r="N95" s="125"/>
      <c r="O95" s="124"/>
      <c r="P95" s="132"/>
      <c r="R95" s="132"/>
    </row>
    <row r="96" s="118" customFormat="1" ht="24.95" customHeight="1" spans="1:18">
      <c r="A96" s="124" t="s">
        <v>28</v>
      </c>
      <c r="B96" s="124" t="s">
        <v>155</v>
      </c>
      <c r="C96" s="125">
        <v>50000</v>
      </c>
      <c r="D96" s="124" t="s">
        <v>156</v>
      </c>
      <c r="E96" s="124" t="s">
        <v>49</v>
      </c>
      <c r="F96" s="124">
        <v>20181121</v>
      </c>
      <c r="G96" s="16" t="s">
        <v>156</v>
      </c>
      <c r="H96" s="19">
        <v>43168.6124137931</v>
      </c>
      <c r="I96" s="131">
        <v>108.612413793104</v>
      </c>
      <c r="J96" s="124">
        <v>4.35</v>
      </c>
      <c r="K96" s="125">
        <v>656.200000000003</v>
      </c>
      <c r="L96" s="124"/>
      <c r="M96" s="125">
        <f t="shared" si="2"/>
        <v>656.200000000003</v>
      </c>
      <c r="N96" s="125"/>
      <c r="O96" s="124"/>
      <c r="P96" s="132"/>
      <c r="R96" s="132"/>
    </row>
    <row r="97" s="118" customFormat="1" ht="24.95" customHeight="1" spans="1:18">
      <c r="A97" s="124" t="s">
        <v>28</v>
      </c>
      <c r="B97" s="124" t="s">
        <v>157</v>
      </c>
      <c r="C97" s="125">
        <v>50000</v>
      </c>
      <c r="D97" s="124" t="s">
        <v>158</v>
      </c>
      <c r="E97" s="124" t="s">
        <v>49</v>
      </c>
      <c r="F97" s="124">
        <v>20181122</v>
      </c>
      <c r="G97" s="16" t="s">
        <v>158</v>
      </c>
      <c r="H97" s="19">
        <v>43151.9153103448</v>
      </c>
      <c r="I97" s="131">
        <v>90.9153103448261</v>
      </c>
      <c r="J97" s="124">
        <v>4.35</v>
      </c>
      <c r="K97" s="125">
        <v>549.279999999991</v>
      </c>
      <c r="L97" s="124"/>
      <c r="M97" s="125">
        <f t="shared" si="2"/>
        <v>549.279999999991</v>
      </c>
      <c r="N97" s="125"/>
      <c r="O97" s="124"/>
      <c r="P97" s="132"/>
      <c r="R97" s="132"/>
    </row>
    <row r="98" s="118" customFormat="1" ht="24.95" customHeight="1" spans="1:18">
      <c r="A98" s="124" t="s">
        <v>28</v>
      </c>
      <c r="B98" s="124" t="s">
        <v>159</v>
      </c>
      <c r="C98" s="125">
        <v>30000</v>
      </c>
      <c r="D98" s="124" t="s">
        <v>158</v>
      </c>
      <c r="E98" s="124" t="s">
        <v>49</v>
      </c>
      <c r="F98" s="124">
        <v>20181122</v>
      </c>
      <c r="G98" s="16" t="s">
        <v>158</v>
      </c>
      <c r="H98" s="19">
        <v>43240.0013793103</v>
      </c>
      <c r="I98" s="131">
        <v>179.001379310343</v>
      </c>
      <c r="J98" s="124">
        <v>4.35</v>
      </c>
      <c r="K98" s="125">
        <v>648.879999999993</v>
      </c>
      <c r="L98" s="124"/>
      <c r="M98" s="125">
        <f t="shared" si="2"/>
        <v>648.879999999993</v>
      </c>
      <c r="N98" s="125"/>
      <c r="O98" s="124"/>
      <c r="P98" s="132"/>
      <c r="R98" s="132"/>
    </row>
    <row r="99" s="118" customFormat="1" ht="24.95" customHeight="1" spans="1:18">
      <c r="A99" s="124" t="s">
        <v>28</v>
      </c>
      <c r="B99" s="124" t="s">
        <v>160</v>
      </c>
      <c r="C99" s="125">
        <v>50000</v>
      </c>
      <c r="D99" s="124" t="s">
        <v>161</v>
      </c>
      <c r="E99" s="124" t="s">
        <v>49</v>
      </c>
      <c r="F99" s="124">
        <v>20181124</v>
      </c>
      <c r="G99" s="16" t="s">
        <v>161</v>
      </c>
      <c r="H99" s="19">
        <v>43155.5655172414</v>
      </c>
      <c r="I99" s="131">
        <v>92.5655172413826</v>
      </c>
      <c r="J99" s="124">
        <v>4.35</v>
      </c>
      <c r="K99" s="125">
        <v>559.25000000002</v>
      </c>
      <c r="L99" s="124"/>
      <c r="M99" s="125">
        <f t="shared" si="2"/>
        <v>559.25000000002</v>
      </c>
      <c r="N99" s="125"/>
      <c r="O99" s="124"/>
      <c r="P99" s="132"/>
      <c r="R99" s="132"/>
    </row>
    <row r="100" s="118" customFormat="1" ht="24.95" customHeight="1" spans="1:18">
      <c r="A100" s="124" t="s">
        <v>28</v>
      </c>
      <c r="B100" s="124" t="s">
        <v>162</v>
      </c>
      <c r="C100" s="125">
        <v>50000</v>
      </c>
      <c r="D100" s="124" t="s">
        <v>161</v>
      </c>
      <c r="E100" s="124" t="s">
        <v>49</v>
      </c>
      <c r="F100" s="124">
        <v>20181124</v>
      </c>
      <c r="G100" s="16" t="s">
        <v>161</v>
      </c>
      <c r="H100" s="19">
        <v>43157.7122758621</v>
      </c>
      <c r="I100" s="131">
        <v>94.7122758620681</v>
      </c>
      <c r="J100" s="124">
        <v>4.35</v>
      </c>
      <c r="K100" s="125">
        <v>572.219999999995</v>
      </c>
      <c r="L100" s="124"/>
      <c r="M100" s="125">
        <f t="shared" si="2"/>
        <v>572.219999999995</v>
      </c>
      <c r="N100" s="125"/>
      <c r="O100" s="124"/>
      <c r="P100" s="132"/>
      <c r="R100" s="132"/>
    </row>
    <row r="101" s="118" customFormat="1" ht="24.95" customHeight="1" spans="1:18">
      <c r="A101" s="124" t="s">
        <v>28</v>
      </c>
      <c r="B101" s="124" t="s">
        <v>163</v>
      </c>
      <c r="C101" s="125">
        <v>50000</v>
      </c>
      <c r="D101" s="124" t="s">
        <v>164</v>
      </c>
      <c r="E101" s="124" t="s">
        <v>49</v>
      </c>
      <c r="F101" s="124">
        <v>20181205</v>
      </c>
      <c r="G101" s="16" t="s">
        <v>164</v>
      </c>
      <c r="H101" s="19">
        <v>43239.5437241379</v>
      </c>
      <c r="I101" s="131">
        <v>165.543724137933</v>
      </c>
      <c r="J101" s="124">
        <v>4.35</v>
      </c>
      <c r="K101" s="125">
        <v>1000.16000000001</v>
      </c>
      <c r="L101" s="124"/>
      <c r="M101" s="125">
        <f t="shared" si="2"/>
        <v>1000.16000000001</v>
      </c>
      <c r="N101" s="125"/>
      <c r="O101" s="124"/>
      <c r="P101" s="132"/>
      <c r="R101" s="132"/>
    </row>
    <row r="102" s="118" customFormat="1" ht="24.95" customHeight="1" spans="1:18">
      <c r="A102" s="124" t="s">
        <v>28</v>
      </c>
      <c r="B102" s="124" t="s">
        <v>165</v>
      </c>
      <c r="C102" s="125">
        <v>50000</v>
      </c>
      <c r="D102" s="124" t="s">
        <v>164</v>
      </c>
      <c r="E102" s="124" t="s">
        <v>49</v>
      </c>
      <c r="F102" s="124">
        <v>20181205</v>
      </c>
      <c r="G102" s="16" t="s">
        <v>164</v>
      </c>
      <c r="H102" s="19">
        <v>43239.6645517241</v>
      </c>
      <c r="I102" s="131">
        <v>165.664551724141</v>
      </c>
      <c r="J102" s="124">
        <v>4.35</v>
      </c>
      <c r="K102" s="125">
        <v>1000.89000000002</v>
      </c>
      <c r="L102" s="124"/>
      <c r="M102" s="125">
        <f t="shared" si="2"/>
        <v>1000.89000000002</v>
      </c>
      <c r="N102" s="125"/>
      <c r="O102" s="124"/>
      <c r="P102" s="132"/>
      <c r="R102" s="132"/>
    </row>
    <row r="103" s="118" customFormat="1" ht="24.95" customHeight="1" spans="1:18">
      <c r="A103" s="124" t="s">
        <v>28</v>
      </c>
      <c r="B103" s="124" t="s">
        <v>166</v>
      </c>
      <c r="C103" s="125">
        <v>50000</v>
      </c>
      <c r="D103" s="124" t="s">
        <v>86</v>
      </c>
      <c r="E103" s="124" t="s">
        <v>49</v>
      </c>
      <c r="F103" s="124">
        <v>20181026</v>
      </c>
      <c r="G103" s="16" t="s">
        <v>86</v>
      </c>
      <c r="H103" s="19">
        <v>43124</v>
      </c>
      <c r="I103" s="131">
        <v>90</v>
      </c>
      <c r="J103" s="124">
        <v>4.35</v>
      </c>
      <c r="K103" s="125">
        <v>543.75</v>
      </c>
      <c r="L103" s="124"/>
      <c r="M103" s="125">
        <f t="shared" si="2"/>
        <v>543.75</v>
      </c>
      <c r="N103" s="125"/>
      <c r="O103" s="124"/>
      <c r="P103" s="132"/>
      <c r="R103" s="132"/>
    </row>
    <row r="104" s="118" customFormat="1" ht="24.95" customHeight="1" spans="1:18">
      <c r="A104" s="124" t="s">
        <v>28</v>
      </c>
      <c r="B104" s="124" t="s">
        <v>167</v>
      </c>
      <c r="C104" s="125">
        <v>20000</v>
      </c>
      <c r="D104" s="124" t="s">
        <v>80</v>
      </c>
      <c r="E104" s="124" t="s">
        <v>49</v>
      </c>
      <c r="F104" s="124">
        <v>20181025</v>
      </c>
      <c r="G104" s="16" t="s">
        <v>80</v>
      </c>
      <c r="H104" s="19">
        <v>43168</v>
      </c>
      <c r="I104" s="131">
        <v>135</v>
      </c>
      <c r="J104" s="124">
        <v>4.35</v>
      </c>
      <c r="K104" s="125">
        <v>326.25</v>
      </c>
      <c r="L104" s="124"/>
      <c r="M104" s="125">
        <f t="shared" si="2"/>
        <v>326.25</v>
      </c>
      <c r="N104" s="125"/>
      <c r="O104" s="124"/>
      <c r="P104" s="132"/>
      <c r="R104" s="132"/>
    </row>
    <row r="105" s="118" customFormat="1" ht="24.95" customHeight="1" spans="1:18">
      <c r="A105" s="124" t="s">
        <v>28</v>
      </c>
      <c r="B105" s="124" t="s">
        <v>168</v>
      </c>
      <c r="C105" s="125">
        <v>50000</v>
      </c>
      <c r="D105" s="124">
        <v>42783</v>
      </c>
      <c r="E105" s="124" t="s">
        <v>49</v>
      </c>
      <c r="F105" s="124">
        <v>20171118</v>
      </c>
      <c r="G105" s="104">
        <v>42967</v>
      </c>
      <c r="H105" s="19">
        <v>43118.9994482759</v>
      </c>
      <c r="I105" s="131">
        <v>151.999448275863</v>
      </c>
      <c r="J105" s="124">
        <v>4.35</v>
      </c>
      <c r="K105" s="125">
        <f t="shared" ref="K105:K110" si="3">M105-N105</f>
        <v>695.800000000006</v>
      </c>
      <c r="L105" s="124">
        <v>20170730</v>
      </c>
      <c r="M105" s="125">
        <f t="shared" si="2"/>
        <v>918.330000000006</v>
      </c>
      <c r="N105" s="125">
        <v>222.53</v>
      </c>
      <c r="O105" s="124"/>
      <c r="P105" s="132"/>
      <c r="R105" s="132"/>
    </row>
    <row r="106" s="118" customFormat="1" ht="24.95" customHeight="1" spans="1:18">
      <c r="A106" s="124" t="s">
        <v>28</v>
      </c>
      <c r="B106" s="124" t="s">
        <v>169</v>
      </c>
      <c r="C106" s="125">
        <v>30000</v>
      </c>
      <c r="D106" s="124">
        <v>43033</v>
      </c>
      <c r="E106" s="124" t="s">
        <v>49</v>
      </c>
      <c r="F106" s="124">
        <v>20181025</v>
      </c>
      <c r="G106" s="114">
        <v>43040</v>
      </c>
      <c r="H106" s="115">
        <v>43047</v>
      </c>
      <c r="I106" s="131">
        <v>7</v>
      </c>
      <c r="J106" s="124">
        <v>4.35</v>
      </c>
      <c r="K106" s="125">
        <f t="shared" si="3"/>
        <v>25.375</v>
      </c>
      <c r="L106" s="124"/>
      <c r="M106" s="125">
        <f t="shared" si="2"/>
        <v>25.375</v>
      </c>
      <c r="N106" s="125"/>
      <c r="O106" s="124"/>
      <c r="P106" s="132"/>
      <c r="R106" s="132"/>
    </row>
    <row r="107" s="118" customFormat="1" ht="24.95" customHeight="1" spans="1:18">
      <c r="A107" s="124" t="s">
        <v>28</v>
      </c>
      <c r="B107" s="124" t="s">
        <v>170</v>
      </c>
      <c r="C107" s="125">
        <v>50000</v>
      </c>
      <c r="D107" s="124" t="s">
        <v>171</v>
      </c>
      <c r="E107" s="124" t="s">
        <v>31</v>
      </c>
      <c r="F107" s="124">
        <v>20191111</v>
      </c>
      <c r="G107" s="19">
        <v>42795</v>
      </c>
      <c r="H107" s="19">
        <v>43066</v>
      </c>
      <c r="I107" s="131">
        <v>271</v>
      </c>
      <c r="J107" s="124">
        <v>4.75</v>
      </c>
      <c r="K107" s="125">
        <f t="shared" si="3"/>
        <v>1641.60722222222</v>
      </c>
      <c r="L107" s="124"/>
      <c r="M107" s="125">
        <f t="shared" si="2"/>
        <v>1787.84722222222</v>
      </c>
      <c r="N107" s="125">
        <v>146.24</v>
      </c>
      <c r="O107" s="124"/>
      <c r="P107" s="132"/>
      <c r="R107" s="132"/>
    </row>
    <row r="108" s="118" customFormat="1" ht="24.95" customHeight="1" spans="1:18">
      <c r="A108" s="124" t="s">
        <v>28</v>
      </c>
      <c r="B108" s="124" t="s">
        <v>172</v>
      </c>
      <c r="C108" s="125">
        <v>50000</v>
      </c>
      <c r="D108" s="124" t="s">
        <v>171</v>
      </c>
      <c r="E108" s="124" t="s">
        <v>31</v>
      </c>
      <c r="F108" s="124">
        <v>20191111</v>
      </c>
      <c r="G108" s="19">
        <v>42795</v>
      </c>
      <c r="H108" s="19">
        <v>43027</v>
      </c>
      <c r="I108" s="131">
        <v>232</v>
      </c>
      <c r="J108" s="124">
        <v>4.75</v>
      </c>
      <c r="K108" s="125">
        <f t="shared" si="3"/>
        <v>1384.31555555556</v>
      </c>
      <c r="L108" s="124"/>
      <c r="M108" s="125">
        <f t="shared" si="2"/>
        <v>1530.55555555556</v>
      </c>
      <c r="N108" s="125">
        <v>146.24</v>
      </c>
      <c r="O108" s="124"/>
      <c r="P108" s="132"/>
      <c r="R108" s="132"/>
    </row>
    <row r="109" s="118" customFormat="1" ht="24.95" customHeight="1" spans="1:18">
      <c r="A109" s="124" t="s">
        <v>28</v>
      </c>
      <c r="B109" s="124" t="s">
        <v>173</v>
      </c>
      <c r="C109" s="125">
        <v>50000</v>
      </c>
      <c r="D109" s="124" t="s">
        <v>33</v>
      </c>
      <c r="E109" s="124" t="s">
        <v>31</v>
      </c>
      <c r="F109" s="124">
        <v>20181117</v>
      </c>
      <c r="G109" s="19">
        <v>42795</v>
      </c>
      <c r="H109" s="19">
        <v>43034</v>
      </c>
      <c r="I109" s="131">
        <v>239</v>
      </c>
      <c r="J109" s="124">
        <v>4.75</v>
      </c>
      <c r="K109" s="125">
        <f t="shared" si="3"/>
        <v>1438.19611111111</v>
      </c>
      <c r="L109" s="124"/>
      <c r="M109" s="125">
        <f t="shared" si="2"/>
        <v>1576.73611111111</v>
      </c>
      <c r="N109" s="125">
        <v>138.54</v>
      </c>
      <c r="O109" s="124"/>
      <c r="P109" s="132"/>
      <c r="R109" s="132"/>
    </row>
    <row r="110" s="118" customFormat="1" ht="24.95" customHeight="1" spans="1:18">
      <c r="A110" s="124" t="s">
        <v>28</v>
      </c>
      <c r="B110" s="124" t="s">
        <v>174</v>
      </c>
      <c r="C110" s="125">
        <v>50000</v>
      </c>
      <c r="D110" s="124" t="s">
        <v>175</v>
      </c>
      <c r="E110" s="124" t="s">
        <v>31</v>
      </c>
      <c r="F110" s="124">
        <v>20181117</v>
      </c>
      <c r="G110" s="19">
        <v>42999</v>
      </c>
      <c r="H110" s="19">
        <v>43002</v>
      </c>
      <c r="I110" s="131">
        <v>3</v>
      </c>
      <c r="J110" s="124">
        <v>4.75</v>
      </c>
      <c r="K110" s="125">
        <f t="shared" si="3"/>
        <v>19.7916666666667</v>
      </c>
      <c r="L110" s="124"/>
      <c r="M110" s="125">
        <f t="shared" si="2"/>
        <v>19.7916666666667</v>
      </c>
      <c r="N110" s="125"/>
      <c r="O110" s="124"/>
      <c r="P110" s="132"/>
      <c r="R110" s="132"/>
    </row>
    <row r="111" s="118" customFormat="1" ht="24.95" customHeight="1" spans="1:16">
      <c r="A111" s="124" t="s">
        <v>176</v>
      </c>
      <c r="B111" s="124" t="s">
        <v>177</v>
      </c>
      <c r="C111" s="125">
        <v>50000</v>
      </c>
      <c r="D111" s="124" t="s">
        <v>178</v>
      </c>
      <c r="E111" s="124" t="s">
        <v>31</v>
      </c>
      <c r="F111" s="124" t="s">
        <v>179</v>
      </c>
      <c r="G111" s="100">
        <v>43069</v>
      </c>
      <c r="H111" s="100">
        <v>43250</v>
      </c>
      <c r="I111" s="131">
        <v>181</v>
      </c>
      <c r="J111" s="124">
        <v>4.75</v>
      </c>
      <c r="K111" s="125">
        <v>1194.09</v>
      </c>
      <c r="L111" s="124"/>
      <c r="M111" s="125">
        <f t="shared" si="2"/>
        <v>1194.09722222222</v>
      </c>
      <c r="N111" s="125"/>
      <c r="O111" s="124"/>
      <c r="P111" s="132"/>
    </row>
    <row r="112" s="118" customFormat="1" ht="24.95" customHeight="1" spans="1:16">
      <c r="A112" s="124" t="s">
        <v>176</v>
      </c>
      <c r="B112" s="124" t="s">
        <v>180</v>
      </c>
      <c r="C112" s="125">
        <v>50000</v>
      </c>
      <c r="D112" s="124" t="s">
        <v>181</v>
      </c>
      <c r="E112" s="124" t="s">
        <v>31</v>
      </c>
      <c r="F112" s="124" t="s">
        <v>182</v>
      </c>
      <c r="G112" s="100">
        <v>43069</v>
      </c>
      <c r="H112" s="100">
        <v>43250</v>
      </c>
      <c r="I112" s="131">
        <v>181</v>
      </c>
      <c r="J112" s="124">
        <v>4.75</v>
      </c>
      <c r="K112" s="125">
        <v>1194.09</v>
      </c>
      <c r="L112" s="124"/>
      <c r="M112" s="125">
        <f t="shared" si="2"/>
        <v>1194.09722222222</v>
      </c>
      <c r="N112" s="125"/>
      <c r="O112" s="124"/>
      <c r="P112" s="132"/>
    </row>
    <row r="113" s="118" customFormat="1" ht="24.95" customHeight="1" spans="1:16">
      <c r="A113" s="124" t="s">
        <v>176</v>
      </c>
      <c r="B113" s="124" t="s">
        <v>183</v>
      </c>
      <c r="C113" s="125">
        <v>50000</v>
      </c>
      <c r="D113" s="124" t="s">
        <v>181</v>
      </c>
      <c r="E113" s="124" t="s">
        <v>31</v>
      </c>
      <c r="F113" s="124" t="s">
        <v>182</v>
      </c>
      <c r="G113" s="100">
        <v>43069</v>
      </c>
      <c r="H113" s="100">
        <v>43250</v>
      </c>
      <c r="I113" s="131">
        <v>181</v>
      </c>
      <c r="J113" s="124">
        <v>4.75</v>
      </c>
      <c r="K113" s="125">
        <v>1194.09</v>
      </c>
      <c r="L113" s="124"/>
      <c r="M113" s="125">
        <f t="shared" si="2"/>
        <v>1194.09722222222</v>
      </c>
      <c r="N113" s="125"/>
      <c r="O113" s="124"/>
      <c r="P113" s="132"/>
    </row>
    <row r="114" s="118" customFormat="1" ht="24.95" customHeight="1" spans="1:16">
      <c r="A114" s="124" t="s">
        <v>176</v>
      </c>
      <c r="B114" s="124" t="s">
        <v>184</v>
      </c>
      <c r="C114" s="125">
        <v>50000</v>
      </c>
      <c r="D114" s="124" t="s">
        <v>181</v>
      </c>
      <c r="E114" s="124" t="s">
        <v>31</v>
      </c>
      <c r="F114" s="124" t="s">
        <v>182</v>
      </c>
      <c r="G114" s="100">
        <v>43069</v>
      </c>
      <c r="H114" s="100">
        <v>43250</v>
      </c>
      <c r="I114" s="131">
        <v>181</v>
      </c>
      <c r="J114" s="124">
        <v>4.75</v>
      </c>
      <c r="K114" s="125">
        <v>1194.09</v>
      </c>
      <c r="L114" s="124"/>
      <c r="M114" s="125">
        <f t="shared" si="2"/>
        <v>1194.09722222222</v>
      </c>
      <c r="N114" s="125"/>
      <c r="O114" s="124"/>
      <c r="P114" s="132"/>
    </row>
    <row r="115" s="118" customFormat="1" ht="24.95" customHeight="1" spans="1:16">
      <c r="A115" s="124" t="s">
        <v>176</v>
      </c>
      <c r="B115" s="124" t="s">
        <v>185</v>
      </c>
      <c r="C115" s="125">
        <v>50000</v>
      </c>
      <c r="D115" s="124" t="s">
        <v>33</v>
      </c>
      <c r="E115" s="124" t="s">
        <v>31</v>
      </c>
      <c r="F115" s="124" t="s">
        <v>186</v>
      </c>
      <c r="G115" s="100">
        <v>43069</v>
      </c>
      <c r="H115" s="100">
        <v>43250</v>
      </c>
      <c r="I115" s="131">
        <v>181</v>
      </c>
      <c r="J115" s="124">
        <v>4.75</v>
      </c>
      <c r="K115" s="125">
        <v>1194.09</v>
      </c>
      <c r="L115" s="124"/>
      <c r="M115" s="125">
        <f t="shared" si="2"/>
        <v>1194.09722222222</v>
      </c>
      <c r="N115" s="125"/>
      <c r="O115" s="124"/>
      <c r="P115" s="132"/>
    </row>
    <row r="116" s="118" customFormat="1" ht="24.95" customHeight="1" spans="1:16">
      <c r="A116" s="124" t="s">
        <v>176</v>
      </c>
      <c r="B116" s="124" t="s">
        <v>187</v>
      </c>
      <c r="C116" s="125">
        <v>20000</v>
      </c>
      <c r="D116" s="124" t="s">
        <v>188</v>
      </c>
      <c r="E116" s="124" t="s">
        <v>49</v>
      </c>
      <c r="F116" s="124" t="s">
        <v>189</v>
      </c>
      <c r="G116" s="100">
        <v>43069</v>
      </c>
      <c r="H116" s="100">
        <v>43250</v>
      </c>
      <c r="I116" s="131">
        <v>181</v>
      </c>
      <c r="J116" s="124">
        <v>4.35</v>
      </c>
      <c r="K116" s="125">
        <v>437.41</v>
      </c>
      <c r="L116" s="124"/>
      <c r="M116" s="125">
        <f t="shared" si="2"/>
        <v>437.416666666667</v>
      </c>
      <c r="N116" s="125"/>
      <c r="O116" s="124"/>
      <c r="P116" s="132"/>
    </row>
    <row r="117" s="118" customFormat="1" ht="24.95" customHeight="1" spans="1:16">
      <c r="A117" s="124" t="s">
        <v>176</v>
      </c>
      <c r="B117" s="124" t="s">
        <v>190</v>
      </c>
      <c r="C117" s="125">
        <v>20000</v>
      </c>
      <c r="D117" s="124" t="s">
        <v>191</v>
      </c>
      <c r="E117" s="124" t="s">
        <v>49</v>
      </c>
      <c r="F117" s="124" t="s">
        <v>192</v>
      </c>
      <c r="G117" s="100">
        <v>43069</v>
      </c>
      <c r="H117" s="100">
        <v>43250</v>
      </c>
      <c r="I117" s="131">
        <v>181</v>
      </c>
      <c r="J117" s="124">
        <v>4.35</v>
      </c>
      <c r="K117" s="125">
        <v>437.41</v>
      </c>
      <c r="L117" s="124"/>
      <c r="M117" s="125">
        <f t="shared" si="2"/>
        <v>437.416666666667</v>
      </c>
      <c r="N117" s="125"/>
      <c r="O117" s="124"/>
      <c r="P117" s="132"/>
    </row>
    <row r="118" s="118" customFormat="1" ht="24.95" customHeight="1" spans="1:16">
      <c r="A118" s="124" t="s">
        <v>176</v>
      </c>
      <c r="B118" s="124" t="s">
        <v>193</v>
      </c>
      <c r="C118" s="125">
        <v>40000</v>
      </c>
      <c r="D118" s="124" t="s">
        <v>194</v>
      </c>
      <c r="E118" s="124" t="s">
        <v>31</v>
      </c>
      <c r="F118" s="124" t="s">
        <v>195</v>
      </c>
      <c r="G118" s="100">
        <v>43069</v>
      </c>
      <c r="H118" s="100">
        <v>43250</v>
      </c>
      <c r="I118" s="131">
        <v>181</v>
      </c>
      <c r="J118" s="124">
        <v>4.75</v>
      </c>
      <c r="K118" s="125">
        <v>955.27</v>
      </c>
      <c r="L118" s="124"/>
      <c r="M118" s="125">
        <f t="shared" si="2"/>
        <v>955.277777777778</v>
      </c>
      <c r="N118" s="125"/>
      <c r="O118" s="124"/>
      <c r="P118" s="132"/>
    </row>
    <row r="119" s="118" customFormat="1" ht="24.95" customHeight="1" spans="1:16">
      <c r="A119" s="124" t="s">
        <v>176</v>
      </c>
      <c r="B119" s="124" t="s">
        <v>196</v>
      </c>
      <c r="C119" s="125">
        <v>10000</v>
      </c>
      <c r="D119" s="124" t="s">
        <v>197</v>
      </c>
      <c r="E119" s="124" t="s">
        <v>49</v>
      </c>
      <c r="F119" s="124" t="s">
        <v>198</v>
      </c>
      <c r="G119" s="100">
        <v>43069</v>
      </c>
      <c r="H119" s="100">
        <v>43250</v>
      </c>
      <c r="I119" s="131">
        <v>181</v>
      </c>
      <c r="J119" s="124">
        <v>4.35</v>
      </c>
      <c r="K119" s="125">
        <v>218.7</v>
      </c>
      <c r="L119" s="124"/>
      <c r="M119" s="125">
        <f t="shared" si="2"/>
        <v>218.708333333333</v>
      </c>
      <c r="N119" s="125"/>
      <c r="O119" s="124"/>
      <c r="P119" s="132"/>
    </row>
    <row r="120" s="118" customFormat="1" ht="24.95" customHeight="1" spans="1:16">
      <c r="A120" s="124" t="s">
        <v>176</v>
      </c>
      <c r="B120" s="124" t="s">
        <v>199</v>
      </c>
      <c r="C120" s="125">
        <v>49000</v>
      </c>
      <c r="D120" s="124" t="s">
        <v>200</v>
      </c>
      <c r="E120" s="124" t="s">
        <v>49</v>
      </c>
      <c r="F120" s="124" t="s">
        <v>201</v>
      </c>
      <c r="G120" s="100">
        <v>43069</v>
      </c>
      <c r="H120" s="100">
        <v>43250</v>
      </c>
      <c r="I120" s="131">
        <v>181</v>
      </c>
      <c r="J120" s="124">
        <v>4.35</v>
      </c>
      <c r="K120" s="125">
        <v>1071.67</v>
      </c>
      <c r="L120" s="124"/>
      <c r="M120" s="125">
        <f t="shared" si="2"/>
        <v>1071.67083333333</v>
      </c>
      <c r="N120" s="125"/>
      <c r="O120" s="124"/>
      <c r="P120" s="132"/>
    </row>
    <row r="121" s="118" customFormat="1" ht="24.95" customHeight="1" spans="1:16">
      <c r="A121" s="124" t="s">
        <v>176</v>
      </c>
      <c r="B121" s="124" t="s">
        <v>202</v>
      </c>
      <c r="C121" s="125">
        <v>50000</v>
      </c>
      <c r="D121" s="124" t="s">
        <v>203</v>
      </c>
      <c r="E121" s="124" t="s">
        <v>31</v>
      </c>
      <c r="F121" s="124" t="s">
        <v>204</v>
      </c>
      <c r="G121" s="100">
        <v>43069</v>
      </c>
      <c r="H121" s="100">
        <v>43250</v>
      </c>
      <c r="I121" s="131">
        <v>181</v>
      </c>
      <c r="J121" s="124">
        <v>4.75</v>
      </c>
      <c r="K121" s="125">
        <v>1194.09</v>
      </c>
      <c r="L121" s="124"/>
      <c r="M121" s="125">
        <f t="shared" si="2"/>
        <v>1194.09722222222</v>
      </c>
      <c r="N121" s="125"/>
      <c r="O121" s="124"/>
      <c r="P121" s="132"/>
    </row>
    <row r="122" s="118" customFormat="1" ht="24.95" customHeight="1" spans="1:16">
      <c r="A122" s="124" t="s">
        <v>176</v>
      </c>
      <c r="B122" s="124" t="s">
        <v>205</v>
      </c>
      <c r="C122" s="125">
        <v>50000</v>
      </c>
      <c r="D122" s="124" t="s">
        <v>206</v>
      </c>
      <c r="E122" s="124" t="s">
        <v>49</v>
      </c>
      <c r="F122" s="124" t="s">
        <v>207</v>
      </c>
      <c r="G122" s="100">
        <v>43069</v>
      </c>
      <c r="H122" s="100">
        <v>43250</v>
      </c>
      <c r="I122" s="131">
        <v>181</v>
      </c>
      <c r="J122" s="124">
        <v>4.35</v>
      </c>
      <c r="K122" s="125">
        <v>1093.54</v>
      </c>
      <c r="L122" s="124"/>
      <c r="M122" s="125">
        <f t="shared" si="2"/>
        <v>1093.54166666667</v>
      </c>
      <c r="N122" s="125"/>
      <c r="O122" s="124"/>
      <c r="P122" s="132"/>
    </row>
    <row r="123" s="118" customFormat="1" ht="24.95" customHeight="1" spans="1:16">
      <c r="A123" s="124" t="s">
        <v>176</v>
      </c>
      <c r="B123" s="124" t="s">
        <v>208</v>
      </c>
      <c r="C123" s="125">
        <v>50000</v>
      </c>
      <c r="D123" s="124" t="s">
        <v>209</v>
      </c>
      <c r="E123" s="124" t="s">
        <v>49</v>
      </c>
      <c r="F123" s="124" t="s">
        <v>210</v>
      </c>
      <c r="G123" s="100">
        <v>43069</v>
      </c>
      <c r="H123" s="100">
        <v>43250</v>
      </c>
      <c r="I123" s="131">
        <v>181</v>
      </c>
      <c r="J123" s="124">
        <v>4.35</v>
      </c>
      <c r="K123" s="125">
        <v>1093.54</v>
      </c>
      <c r="L123" s="124"/>
      <c r="M123" s="125">
        <f t="shared" si="2"/>
        <v>1093.54166666667</v>
      </c>
      <c r="N123" s="125"/>
      <c r="O123" s="124"/>
      <c r="P123" s="132"/>
    </row>
    <row r="124" s="118" customFormat="1" ht="24.95" customHeight="1" spans="1:16">
      <c r="A124" s="124" t="s">
        <v>176</v>
      </c>
      <c r="B124" s="124" t="s">
        <v>211</v>
      </c>
      <c r="C124" s="125">
        <v>50000</v>
      </c>
      <c r="D124" s="124" t="s">
        <v>212</v>
      </c>
      <c r="E124" s="124" t="s">
        <v>49</v>
      </c>
      <c r="F124" s="124" t="s">
        <v>213</v>
      </c>
      <c r="G124" s="100">
        <v>43069</v>
      </c>
      <c r="H124" s="100">
        <v>43250</v>
      </c>
      <c r="I124" s="131">
        <v>181</v>
      </c>
      <c r="J124" s="124">
        <v>4.35</v>
      </c>
      <c r="K124" s="125">
        <v>1093.54</v>
      </c>
      <c r="L124" s="124"/>
      <c r="M124" s="125">
        <f t="shared" si="2"/>
        <v>1093.54166666667</v>
      </c>
      <c r="N124" s="125"/>
      <c r="O124" s="124"/>
      <c r="P124" s="132"/>
    </row>
    <row r="125" s="118" customFormat="1" ht="24.95" customHeight="1" spans="1:16">
      <c r="A125" s="124" t="s">
        <v>176</v>
      </c>
      <c r="B125" s="124" t="s">
        <v>214</v>
      </c>
      <c r="C125" s="125">
        <v>50000</v>
      </c>
      <c r="D125" s="124" t="s">
        <v>53</v>
      </c>
      <c r="E125" s="124" t="s">
        <v>49</v>
      </c>
      <c r="F125" s="124" t="s">
        <v>215</v>
      </c>
      <c r="G125" s="100">
        <v>43069</v>
      </c>
      <c r="H125" s="100">
        <v>43250</v>
      </c>
      <c r="I125" s="131">
        <v>181</v>
      </c>
      <c r="J125" s="124">
        <v>4.35</v>
      </c>
      <c r="K125" s="125">
        <v>1093.54</v>
      </c>
      <c r="L125" s="124"/>
      <c r="M125" s="125">
        <f t="shared" si="2"/>
        <v>1093.54166666667</v>
      </c>
      <c r="N125" s="125"/>
      <c r="O125" s="124"/>
      <c r="P125" s="132"/>
    </row>
    <row r="126" s="118" customFormat="1" ht="24.95" customHeight="1" spans="1:16">
      <c r="A126" s="124" t="s">
        <v>176</v>
      </c>
      <c r="B126" s="124" t="s">
        <v>216</v>
      </c>
      <c r="C126" s="125">
        <v>10000</v>
      </c>
      <c r="D126" s="124" t="s">
        <v>53</v>
      </c>
      <c r="E126" s="124" t="s">
        <v>49</v>
      </c>
      <c r="F126" s="124" t="s">
        <v>217</v>
      </c>
      <c r="G126" s="100">
        <v>43069</v>
      </c>
      <c r="H126" s="100">
        <v>43250</v>
      </c>
      <c r="I126" s="131">
        <v>181</v>
      </c>
      <c r="J126" s="124">
        <v>4.35</v>
      </c>
      <c r="K126" s="125">
        <v>218.7</v>
      </c>
      <c r="L126" s="124"/>
      <c r="M126" s="125">
        <f t="shared" si="2"/>
        <v>218.708333333333</v>
      </c>
      <c r="N126" s="125"/>
      <c r="O126" s="124"/>
      <c r="P126" s="132"/>
    </row>
    <row r="127" s="118" customFormat="1" ht="24.95" customHeight="1" spans="1:16">
      <c r="A127" s="124" t="s">
        <v>176</v>
      </c>
      <c r="B127" s="124" t="s">
        <v>218</v>
      </c>
      <c r="C127" s="125">
        <v>50000</v>
      </c>
      <c r="D127" s="124" t="s">
        <v>53</v>
      </c>
      <c r="E127" s="124" t="s">
        <v>49</v>
      </c>
      <c r="F127" s="124" t="s">
        <v>217</v>
      </c>
      <c r="G127" s="100">
        <v>43069</v>
      </c>
      <c r="H127" s="100">
        <v>43250</v>
      </c>
      <c r="I127" s="131">
        <v>181</v>
      </c>
      <c r="J127" s="124">
        <v>4.35</v>
      </c>
      <c r="K127" s="125">
        <v>1093.54</v>
      </c>
      <c r="L127" s="124"/>
      <c r="M127" s="125">
        <f t="shared" si="2"/>
        <v>1093.54166666667</v>
      </c>
      <c r="N127" s="125"/>
      <c r="O127" s="124"/>
      <c r="P127" s="132"/>
    </row>
    <row r="128" s="118" customFormat="1" ht="24.95" customHeight="1" spans="1:16">
      <c r="A128" s="124" t="s">
        <v>176</v>
      </c>
      <c r="B128" s="124" t="s">
        <v>219</v>
      </c>
      <c r="C128" s="125">
        <v>30000</v>
      </c>
      <c r="D128" s="124" t="s">
        <v>220</v>
      </c>
      <c r="E128" s="124" t="s">
        <v>49</v>
      </c>
      <c r="F128" s="124" t="s">
        <v>221</v>
      </c>
      <c r="G128" s="100">
        <v>43069</v>
      </c>
      <c r="H128" s="100">
        <v>43250</v>
      </c>
      <c r="I128" s="131">
        <v>181</v>
      </c>
      <c r="J128" s="124">
        <v>4.35</v>
      </c>
      <c r="K128" s="125">
        <v>656.13</v>
      </c>
      <c r="L128" s="124"/>
      <c r="M128" s="125">
        <f t="shared" si="2"/>
        <v>656.125</v>
      </c>
      <c r="N128" s="125"/>
      <c r="O128" s="124"/>
      <c r="P128" s="132"/>
    </row>
    <row r="129" s="118" customFormat="1" ht="24.95" customHeight="1" spans="1:16">
      <c r="A129" s="124" t="s">
        <v>176</v>
      </c>
      <c r="B129" s="124" t="s">
        <v>222</v>
      </c>
      <c r="C129" s="125">
        <v>50000</v>
      </c>
      <c r="D129" s="124" t="s">
        <v>220</v>
      </c>
      <c r="E129" s="124" t="s">
        <v>49</v>
      </c>
      <c r="F129" s="124" t="s">
        <v>221</v>
      </c>
      <c r="G129" s="100">
        <v>43069</v>
      </c>
      <c r="H129" s="100">
        <v>43250</v>
      </c>
      <c r="I129" s="131">
        <v>181</v>
      </c>
      <c r="J129" s="124">
        <v>4.35</v>
      </c>
      <c r="K129" s="125">
        <v>1093.54</v>
      </c>
      <c r="L129" s="124">
        <v>20170730</v>
      </c>
      <c r="M129" s="125">
        <f t="shared" si="2"/>
        <v>1093.54166666667</v>
      </c>
      <c r="N129" s="125"/>
      <c r="O129" s="124"/>
      <c r="P129" s="132"/>
    </row>
    <row r="130" s="118" customFormat="1" ht="24.95" customHeight="1" spans="1:16">
      <c r="A130" s="124" t="s">
        <v>176</v>
      </c>
      <c r="B130" s="124" t="s">
        <v>223</v>
      </c>
      <c r="C130" s="125">
        <v>50000</v>
      </c>
      <c r="D130" s="124" t="s">
        <v>224</v>
      </c>
      <c r="E130" s="124" t="s">
        <v>49</v>
      </c>
      <c r="F130" s="124" t="s">
        <v>225</v>
      </c>
      <c r="G130" s="100">
        <v>43069</v>
      </c>
      <c r="H130" s="100">
        <v>43250</v>
      </c>
      <c r="I130" s="131">
        <v>181</v>
      </c>
      <c r="J130" s="124">
        <v>4.35</v>
      </c>
      <c r="K130" s="125">
        <v>1093.54</v>
      </c>
      <c r="L130" s="124"/>
      <c r="M130" s="125">
        <f t="shared" si="2"/>
        <v>1093.54166666667</v>
      </c>
      <c r="N130" s="125"/>
      <c r="O130" s="124"/>
      <c r="P130" s="132"/>
    </row>
    <row r="131" s="118" customFormat="1" ht="24.95" customHeight="1" spans="1:16">
      <c r="A131" s="124" t="s">
        <v>176</v>
      </c>
      <c r="B131" s="124" t="s">
        <v>226</v>
      </c>
      <c r="C131" s="125">
        <v>50000</v>
      </c>
      <c r="D131" s="124" t="s">
        <v>227</v>
      </c>
      <c r="E131" s="124" t="s">
        <v>49</v>
      </c>
      <c r="F131" s="124" t="s">
        <v>228</v>
      </c>
      <c r="G131" s="100">
        <v>43069</v>
      </c>
      <c r="H131" s="100">
        <v>43250</v>
      </c>
      <c r="I131" s="131">
        <v>181</v>
      </c>
      <c r="J131" s="124">
        <v>4.35</v>
      </c>
      <c r="K131" s="125">
        <v>1093.54</v>
      </c>
      <c r="L131" s="124"/>
      <c r="M131" s="125">
        <f t="shared" si="2"/>
        <v>1093.54166666667</v>
      </c>
      <c r="N131" s="125"/>
      <c r="O131" s="124"/>
      <c r="P131" s="132"/>
    </row>
    <row r="132" s="118" customFormat="1" ht="24.95" customHeight="1" spans="1:16">
      <c r="A132" s="124" t="s">
        <v>176</v>
      </c>
      <c r="B132" s="124" t="s">
        <v>229</v>
      </c>
      <c r="C132" s="125">
        <v>50000</v>
      </c>
      <c r="D132" s="124" t="s">
        <v>57</v>
      </c>
      <c r="E132" s="124" t="s">
        <v>49</v>
      </c>
      <c r="F132" s="124" t="s">
        <v>230</v>
      </c>
      <c r="G132" s="100">
        <v>43069</v>
      </c>
      <c r="H132" s="100">
        <v>43250</v>
      </c>
      <c r="I132" s="131">
        <v>181</v>
      </c>
      <c r="J132" s="124">
        <v>4.35</v>
      </c>
      <c r="K132" s="125">
        <v>1093.54</v>
      </c>
      <c r="L132" s="124"/>
      <c r="M132" s="125">
        <f t="shared" si="2"/>
        <v>1093.54166666667</v>
      </c>
      <c r="N132" s="125"/>
      <c r="O132" s="124"/>
      <c r="P132" s="132"/>
    </row>
    <row r="133" s="118" customFormat="1" ht="24.95" customHeight="1" spans="1:16">
      <c r="A133" s="124" t="s">
        <v>176</v>
      </c>
      <c r="B133" s="124" t="s">
        <v>231</v>
      </c>
      <c r="C133" s="125">
        <v>50000</v>
      </c>
      <c r="D133" s="124" t="s">
        <v>232</v>
      </c>
      <c r="E133" s="124" t="s">
        <v>49</v>
      </c>
      <c r="F133" s="124" t="s">
        <v>233</v>
      </c>
      <c r="G133" s="100">
        <v>43069</v>
      </c>
      <c r="H133" s="100">
        <v>43250</v>
      </c>
      <c r="I133" s="131">
        <v>181</v>
      </c>
      <c r="J133" s="124">
        <v>4.35</v>
      </c>
      <c r="K133" s="125">
        <v>1093.54</v>
      </c>
      <c r="L133" s="124"/>
      <c r="M133" s="125">
        <f t="shared" si="2"/>
        <v>1093.54166666667</v>
      </c>
      <c r="N133" s="125"/>
      <c r="O133" s="124"/>
      <c r="P133" s="132"/>
    </row>
    <row r="134" s="118" customFormat="1" ht="24.95" customHeight="1" spans="1:16">
      <c r="A134" s="124" t="s">
        <v>176</v>
      </c>
      <c r="B134" s="124" t="s">
        <v>234</v>
      </c>
      <c r="C134" s="125">
        <v>50000</v>
      </c>
      <c r="D134" s="124" t="s">
        <v>232</v>
      </c>
      <c r="E134" s="124" t="s">
        <v>49</v>
      </c>
      <c r="F134" s="124" t="s">
        <v>233</v>
      </c>
      <c r="G134" s="100">
        <v>43069</v>
      </c>
      <c r="H134" s="100">
        <v>43250</v>
      </c>
      <c r="I134" s="131">
        <v>181</v>
      </c>
      <c r="J134" s="124">
        <v>4.35</v>
      </c>
      <c r="K134" s="125">
        <v>1093.54</v>
      </c>
      <c r="L134" s="124"/>
      <c r="M134" s="125">
        <f t="shared" si="2"/>
        <v>1093.54166666667</v>
      </c>
      <c r="N134" s="125"/>
      <c r="O134" s="124"/>
      <c r="P134" s="132"/>
    </row>
    <row r="135" s="118" customFormat="1" ht="24.95" customHeight="1" spans="1:16">
      <c r="A135" s="124" t="s">
        <v>176</v>
      </c>
      <c r="B135" s="124" t="s">
        <v>235</v>
      </c>
      <c r="C135" s="125">
        <v>30000</v>
      </c>
      <c r="D135" s="124" t="s">
        <v>236</v>
      </c>
      <c r="E135" s="124" t="s">
        <v>49</v>
      </c>
      <c r="F135" s="124" t="s">
        <v>237</v>
      </c>
      <c r="G135" s="100">
        <v>43069</v>
      </c>
      <c r="H135" s="100">
        <v>43250</v>
      </c>
      <c r="I135" s="131">
        <v>181</v>
      </c>
      <c r="J135" s="124">
        <v>4.35</v>
      </c>
      <c r="K135" s="125">
        <v>656.13</v>
      </c>
      <c r="L135" s="124"/>
      <c r="M135" s="125">
        <f t="shared" si="2"/>
        <v>656.125</v>
      </c>
      <c r="N135" s="125"/>
      <c r="O135" s="124"/>
      <c r="P135" s="132"/>
    </row>
    <row r="136" s="118" customFormat="1" ht="24.95" customHeight="1" spans="1:16">
      <c r="A136" s="124" t="s">
        <v>176</v>
      </c>
      <c r="B136" s="124" t="s">
        <v>238</v>
      </c>
      <c r="C136" s="125">
        <v>30000</v>
      </c>
      <c r="D136" s="124" t="s">
        <v>73</v>
      </c>
      <c r="E136" s="124" t="s">
        <v>49</v>
      </c>
      <c r="F136" s="124" t="s">
        <v>239</v>
      </c>
      <c r="G136" s="100">
        <v>43069</v>
      </c>
      <c r="H136" s="100">
        <v>43250</v>
      </c>
      <c r="I136" s="131">
        <v>181</v>
      </c>
      <c r="J136" s="124">
        <v>4.35</v>
      </c>
      <c r="K136" s="125">
        <v>656.13</v>
      </c>
      <c r="L136" s="124"/>
      <c r="M136" s="125">
        <f t="shared" si="2"/>
        <v>656.125</v>
      </c>
      <c r="N136" s="125"/>
      <c r="O136" s="124"/>
      <c r="P136" s="132"/>
    </row>
    <row r="137" s="118" customFormat="1" ht="24.95" customHeight="1" spans="1:16">
      <c r="A137" s="124" t="s">
        <v>176</v>
      </c>
      <c r="B137" s="124" t="s">
        <v>240</v>
      </c>
      <c r="C137" s="125">
        <v>50000</v>
      </c>
      <c r="D137" s="124" t="s">
        <v>86</v>
      </c>
      <c r="E137" s="124" t="s">
        <v>49</v>
      </c>
      <c r="F137" s="124" t="s">
        <v>241</v>
      </c>
      <c r="G137" s="100">
        <v>43069</v>
      </c>
      <c r="H137" s="100">
        <v>43250</v>
      </c>
      <c r="I137" s="131">
        <v>181</v>
      </c>
      <c r="J137" s="124">
        <v>4.35</v>
      </c>
      <c r="K137" s="125">
        <v>1093.54</v>
      </c>
      <c r="L137" s="124"/>
      <c r="M137" s="125">
        <f t="shared" ref="M137:M200" si="4">C137*I137*J137/36000</f>
        <v>1093.54166666667</v>
      </c>
      <c r="N137" s="125"/>
      <c r="O137" s="124"/>
      <c r="P137" s="132"/>
    </row>
    <row r="138" s="118" customFormat="1" ht="24.95" customHeight="1" spans="1:16">
      <c r="A138" s="124" t="s">
        <v>176</v>
      </c>
      <c r="B138" s="124" t="s">
        <v>242</v>
      </c>
      <c r="C138" s="125">
        <v>50000</v>
      </c>
      <c r="D138" s="124" t="s">
        <v>96</v>
      </c>
      <c r="E138" s="124" t="s">
        <v>49</v>
      </c>
      <c r="F138" s="124" t="s">
        <v>243</v>
      </c>
      <c r="G138" s="100">
        <v>43069</v>
      </c>
      <c r="H138" s="100">
        <v>43250</v>
      </c>
      <c r="I138" s="131">
        <v>181</v>
      </c>
      <c r="J138" s="124">
        <v>4.35</v>
      </c>
      <c r="K138" s="125">
        <v>1093.54</v>
      </c>
      <c r="L138" s="124"/>
      <c r="M138" s="125">
        <f t="shared" si="4"/>
        <v>1093.54166666667</v>
      </c>
      <c r="N138" s="125"/>
      <c r="O138" s="124"/>
      <c r="P138" s="132"/>
    </row>
    <row r="139" s="118" customFormat="1" ht="24.95" customHeight="1" spans="1:16">
      <c r="A139" s="124" t="s">
        <v>176</v>
      </c>
      <c r="B139" s="124" t="s">
        <v>244</v>
      </c>
      <c r="C139" s="125">
        <v>50000</v>
      </c>
      <c r="D139" s="124" t="s">
        <v>96</v>
      </c>
      <c r="E139" s="124" t="s">
        <v>49</v>
      </c>
      <c r="F139" s="124" t="s">
        <v>243</v>
      </c>
      <c r="G139" s="100">
        <v>43069</v>
      </c>
      <c r="H139" s="100">
        <v>43250</v>
      </c>
      <c r="I139" s="131">
        <v>181</v>
      </c>
      <c r="J139" s="124">
        <v>4.35</v>
      </c>
      <c r="K139" s="125">
        <v>1093.54</v>
      </c>
      <c r="L139" s="124"/>
      <c r="M139" s="125">
        <f t="shared" si="4"/>
        <v>1093.54166666667</v>
      </c>
      <c r="N139" s="125"/>
      <c r="O139" s="124"/>
      <c r="P139" s="132"/>
    </row>
    <row r="140" s="118" customFormat="1" ht="24.95" customHeight="1" spans="1:16">
      <c r="A140" s="124" t="s">
        <v>176</v>
      </c>
      <c r="B140" s="124" t="s">
        <v>245</v>
      </c>
      <c r="C140" s="125">
        <v>30000</v>
      </c>
      <c r="D140" s="124" t="s">
        <v>99</v>
      </c>
      <c r="E140" s="124" t="s">
        <v>49</v>
      </c>
      <c r="F140" s="124" t="s">
        <v>246</v>
      </c>
      <c r="G140" s="100">
        <v>43069</v>
      </c>
      <c r="H140" s="100">
        <v>43219</v>
      </c>
      <c r="I140" s="131">
        <v>150</v>
      </c>
      <c r="J140" s="124">
        <v>4.35</v>
      </c>
      <c r="K140" s="125">
        <v>543.77</v>
      </c>
      <c r="L140" s="124"/>
      <c r="M140" s="125">
        <f t="shared" si="4"/>
        <v>543.75</v>
      </c>
      <c r="N140" s="125"/>
      <c r="O140" s="124"/>
      <c r="P140" s="132"/>
    </row>
    <row r="141" s="118" customFormat="1" ht="24.95" customHeight="1" spans="1:16">
      <c r="A141" s="124" t="s">
        <v>176</v>
      </c>
      <c r="B141" s="124" t="s">
        <v>247</v>
      </c>
      <c r="C141" s="125">
        <v>40000</v>
      </c>
      <c r="D141" s="124" t="s">
        <v>105</v>
      </c>
      <c r="E141" s="124" t="s">
        <v>49</v>
      </c>
      <c r="F141" s="124" t="s">
        <v>248</v>
      </c>
      <c r="G141" s="100">
        <v>43069</v>
      </c>
      <c r="H141" s="100">
        <v>43250</v>
      </c>
      <c r="I141" s="131">
        <v>181</v>
      </c>
      <c r="J141" s="124">
        <v>4.35</v>
      </c>
      <c r="K141" s="125">
        <v>874.83</v>
      </c>
      <c r="L141" s="124"/>
      <c r="M141" s="125">
        <f t="shared" si="4"/>
        <v>874.833333333333</v>
      </c>
      <c r="N141" s="125"/>
      <c r="O141" s="124"/>
      <c r="P141" s="132"/>
    </row>
    <row r="142" s="118" customFormat="1" ht="24.95" customHeight="1" spans="1:16">
      <c r="A142" s="124" t="s">
        <v>176</v>
      </c>
      <c r="B142" s="124" t="s">
        <v>249</v>
      </c>
      <c r="C142" s="125">
        <v>30000</v>
      </c>
      <c r="D142" s="124" t="s">
        <v>105</v>
      </c>
      <c r="E142" s="124" t="s">
        <v>49</v>
      </c>
      <c r="F142" s="124" t="s">
        <v>248</v>
      </c>
      <c r="G142" s="100">
        <v>43069</v>
      </c>
      <c r="H142" s="100">
        <v>43250</v>
      </c>
      <c r="I142" s="131">
        <v>181</v>
      </c>
      <c r="J142" s="124">
        <v>4.35</v>
      </c>
      <c r="K142" s="125">
        <v>656.13</v>
      </c>
      <c r="L142" s="124"/>
      <c r="M142" s="125">
        <f t="shared" si="4"/>
        <v>656.125</v>
      </c>
      <c r="N142" s="125"/>
      <c r="O142" s="124"/>
      <c r="P142" s="132"/>
    </row>
    <row r="143" s="118" customFormat="1" ht="24.95" customHeight="1" spans="1:16">
      <c r="A143" s="124" t="s">
        <v>176</v>
      </c>
      <c r="B143" s="124" t="s">
        <v>250</v>
      </c>
      <c r="C143" s="125">
        <v>40000</v>
      </c>
      <c r="D143" s="124" t="s">
        <v>105</v>
      </c>
      <c r="E143" s="124" t="s">
        <v>49</v>
      </c>
      <c r="F143" s="124" t="s">
        <v>248</v>
      </c>
      <c r="G143" s="100">
        <v>43069</v>
      </c>
      <c r="H143" s="100">
        <v>43250</v>
      </c>
      <c r="I143" s="131">
        <v>181</v>
      </c>
      <c r="J143" s="124">
        <v>4.35</v>
      </c>
      <c r="K143" s="125">
        <v>874.83</v>
      </c>
      <c r="L143" s="124"/>
      <c r="M143" s="125">
        <f t="shared" si="4"/>
        <v>874.833333333333</v>
      </c>
      <c r="N143" s="125"/>
      <c r="O143" s="124"/>
      <c r="P143" s="132"/>
    </row>
    <row r="144" s="118" customFormat="1" ht="24.95" customHeight="1" spans="1:16">
      <c r="A144" s="124" t="s">
        <v>176</v>
      </c>
      <c r="B144" s="124" t="s">
        <v>251</v>
      </c>
      <c r="C144" s="125">
        <v>30000</v>
      </c>
      <c r="D144" s="124" t="s">
        <v>111</v>
      </c>
      <c r="E144" s="124" t="s">
        <v>49</v>
      </c>
      <c r="F144" s="124" t="s">
        <v>252</v>
      </c>
      <c r="G144" s="100">
        <v>43069</v>
      </c>
      <c r="H144" s="100">
        <v>43250</v>
      </c>
      <c r="I144" s="131">
        <v>181</v>
      </c>
      <c r="J144" s="124">
        <v>4.35</v>
      </c>
      <c r="K144" s="125">
        <v>656.13</v>
      </c>
      <c r="L144" s="124"/>
      <c r="M144" s="125">
        <f t="shared" si="4"/>
        <v>656.125</v>
      </c>
      <c r="N144" s="125"/>
      <c r="O144" s="124"/>
      <c r="P144" s="132"/>
    </row>
    <row r="145" s="118" customFormat="1" ht="24.95" customHeight="1" spans="1:16">
      <c r="A145" s="124" t="s">
        <v>176</v>
      </c>
      <c r="B145" s="124" t="s">
        <v>253</v>
      </c>
      <c r="C145" s="125">
        <v>50000</v>
      </c>
      <c r="D145" s="124" t="s">
        <v>111</v>
      </c>
      <c r="E145" s="124" t="s">
        <v>49</v>
      </c>
      <c r="F145" s="124" t="s">
        <v>252</v>
      </c>
      <c r="G145" s="100">
        <v>43069</v>
      </c>
      <c r="H145" s="100">
        <v>43250</v>
      </c>
      <c r="I145" s="131">
        <v>181</v>
      </c>
      <c r="J145" s="124">
        <v>4.35</v>
      </c>
      <c r="K145" s="125">
        <v>1093.54</v>
      </c>
      <c r="L145" s="124"/>
      <c r="M145" s="125">
        <f t="shared" si="4"/>
        <v>1093.54166666667</v>
      </c>
      <c r="N145" s="125"/>
      <c r="O145" s="124"/>
      <c r="P145" s="132"/>
    </row>
    <row r="146" s="118" customFormat="1" ht="24.95" customHeight="1" spans="1:16">
      <c r="A146" s="124" t="s">
        <v>176</v>
      </c>
      <c r="B146" s="124" t="s">
        <v>254</v>
      </c>
      <c r="C146" s="125">
        <v>20000</v>
      </c>
      <c r="D146" s="124" t="s">
        <v>111</v>
      </c>
      <c r="E146" s="124" t="s">
        <v>49</v>
      </c>
      <c r="F146" s="124" t="s">
        <v>248</v>
      </c>
      <c r="G146" s="100">
        <v>43069</v>
      </c>
      <c r="H146" s="100">
        <v>43250</v>
      </c>
      <c r="I146" s="131">
        <v>181</v>
      </c>
      <c r="J146" s="124">
        <v>4.35</v>
      </c>
      <c r="K146" s="125">
        <v>437.42</v>
      </c>
      <c r="L146" s="124"/>
      <c r="M146" s="125">
        <f t="shared" si="4"/>
        <v>437.416666666667</v>
      </c>
      <c r="N146" s="125"/>
      <c r="O146" s="124"/>
      <c r="P146" s="132"/>
    </row>
    <row r="147" s="118" customFormat="1" ht="24.95" customHeight="1" spans="1:16">
      <c r="A147" s="124" t="s">
        <v>176</v>
      </c>
      <c r="B147" s="124" t="s">
        <v>255</v>
      </c>
      <c r="C147" s="125">
        <v>20000</v>
      </c>
      <c r="D147" s="124" t="s">
        <v>111</v>
      </c>
      <c r="E147" s="124" t="s">
        <v>49</v>
      </c>
      <c r="F147" s="124" t="s">
        <v>252</v>
      </c>
      <c r="G147" s="100">
        <v>43069</v>
      </c>
      <c r="H147" s="100">
        <v>43250</v>
      </c>
      <c r="I147" s="131">
        <v>181</v>
      </c>
      <c r="J147" s="124">
        <v>4.35</v>
      </c>
      <c r="K147" s="125">
        <v>437.42</v>
      </c>
      <c r="L147" s="124"/>
      <c r="M147" s="125">
        <f t="shared" si="4"/>
        <v>437.416666666667</v>
      </c>
      <c r="N147" s="125"/>
      <c r="O147" s="124"/>
      <c r="P147" s="132"/>
    </row>
    <row r="148" s="118" customFormat="1" ht="24.95" customHeight="1" spans="1:16">
      <c r="A148" s="124" t="s">
        <v>176</v>
      </c>
      <c r="B148" s="124" t="s">
        <v>256</v>
      </c>
      <c r="C148" s="125">
        <v>20000</v>
      </c>
      <c r="D148" s="124" t="s">
        <v>111</v>
      </c>
      <c r="E148" s="124" t="s">
        <v>49</v>
      </c>
      <c r="F148" s="124" t="s">
        <v>252</v>
      </c>
      <c r="G148" s="100">
        <v>43069</v>
      </c>
      <c r="H148" s="100">
        <v>43250</v>
      </c>
      <c r="I148" s="131">
        <v>181</v>
      </c>
      <c r="J148" s="124">
        <v>4.35</v>
      </c>
      <c r="K148" s="125">
        <v>437.42</v>
      </c>
      <c r="L148" s="124"/>
      <c r="M148" s="125">
        <f t="shared" si="4"/>
        <v>437.416666666667</v>
      </c>
      <c r="N148" s="125"/>
      <c r="O148" s="124"/>
      <c r="P148" s="132"/>
    </row>
    <row r="149" s="118" customFormat="1" ht="24.95" customHeight="1" spans="1:16">
      <c r="A149" s="124" t="s">
        <v>176</v>
      </c>
      <c r="B149" s="124" t="s">
        <v>257</v>
      </c>
      <c r="C149" s="125">
        <v>50000</v>
      </c>
      <c r="D149" s="124" t="s">
        <v>117</v>
      </c>
      <c r="E149" s="124" t="s">
        <v>49</v>
      </c>
      <c r="F149" s="124" t="s">
        <v>258</v>
      </c>
      <c r="G149" s="100">
        <v>43069</v>
      </c>
      <c r="H149" s="100">
        <v>43219</v>
      </c>
      <c r="I149" s="131">
        <v>150</v>
      </c>
      <c r="J149" s="124">
        <v>4.35</v>
      </c>
      <c r="K149" s="125">
        <v>906.25</v>
      </c>
      <c r="L149" s="124"/>
      <c r="M149" s="125">
        <f t="shared" si="4"/>
        <v>906.25</v>
      </c>
      <c r="N149" s="125"/>
      <c r="O149" s="124"/>
      <c r="P149" s="132"/>
    </row>
    <row r="150" s="118" customFormat="1" ht="24.95" customHeight="1" spans="1:16">
      <c r="A150" s="124" t="s">
        <v>176</v>
      </c>
      <c r="B150" s="124" t="s">
        <v>259</v>
      </c>
      <c r="C150" s="125">
        <v>50000</v>
      </c>
      <c r="D150" s="124" t="s">
        <v>117</v>
      </c>
      <c r="E150" s="124" t="s">
        <v>49</v>
      </c>
      <c r="F150" s="124" t="s">
        <v>258</v>
      </c>
      <c r="G150" s="100">
        <v>43069</v>
      </c>
      <c r="H150" s="100">
        <v>43250</v>
      </c>
      <c r="I150" s="131">
        <v>181</v>
      </c>
      <c r="J150" s="124">
        <v>4.35</v>
      </c>
      <c r="K150" s="125">
        <v>1093.54</v>
      </c>
      <c r="L150" s="124"/>
      <c r="M150" s="125">
        <f t="shared" si="4"/>
        <v>1093.54166666667</v>
      </c>
      <c r="N150" s="125"/>
      <c r="O150" s="124"/>
      <c r="P150" s="132"/>
    </row>
    <row r="151" s="118" customFormat="1" ht="24.95" customHeight="1" spans="1:16">
      <c r="A151" s="124" t="s">
        <v>176</v>
      </c>
      <c r="B151" s="124" t="s">
        <v>260</v>
      </c>
      <c r="C151" s="125">
        <v>50000</v>
      </c>
      <c r="D151" s="124" t="s">
        <v>117</v>
      </c>
      <c r="E151" s="124" t="s">
        <v>49</v>
      </c>
      <c r="F151" s="124" t="s">
        <v>258</v>
      </c>
      <c r="G151" s="100">
        <v>43069</v>
      </c>
      <c r="H151" s="100">
        <v>43250</v>
      </c>
      <c r="I151" s="131">
        <v>181</v>
      </c>
      <c r="J151" s="124">
        <v>4.35</v>
      </c>
      <c r="K151" s="125">
        <v>1093.54</v>
      </c>
      <c r="L151" s="124">
        <v>20171210</v>
      </c>
      <c r="M151" s="125">
        <f t="shared" si="4"/>
        <v>1093.54166666667</v>
      </c>
      <c r="N151" s="125"/>
      <c r="O151" s="124"/>
      <c r="P151" s="132"/>
    </row>
    <row r="152" s="118" customFormat="1" ht="24.95" customHeight="1" spans="1:16">
      <c r="A152" s="124" t="s">
        <v>176</v>
      </c>
      <c r="B152" s="124" t="s">
        <v>261</v>
      </c>
      <c r="C152" s="125">
        <v>10000</v>
      </c>
      <c r="D152" s="124" t="s">
        <v>117</v>
      </c>
      <c r="E152" s="124" t="s">
        <v>49</v>
      </c>
      <c r="F152" s="124" t="s">
        <v>258</v>
      </c>
      <c r="G152" s="100">
        <v>43069</v>
      </c>
      <c r="H152" s="100">
        <v>43250</v>
      </c>
      <c r="I152" s="131">
        <v>181</v>
      </c>
      <c r="J152" s="124">
        <v>4.35</v>
      </c>
      <c r="K152" s="125">
        <v>218.71</v>
      </c>
      <c r="L152" s="124"/>
      <c r="M152" s="125">
        <f t="shared" si="4"/>
        <v>218.708333333333</v>
      </c>
      <c r="N152" s="125"/>
      <c r="O152" s="124"/>
      <c r="P152" s="132"/>
    </row>
    <row r="153" s="118" customFormat="1" ht="24.95" customHeight="1" spans="1:16">
      <c r="A153" s="124" t="s">
        <v>176</v>
      </c>
      <c r="B153" s="124" t="s">
        <v>262</v>
      </c>
      <c r="C153" s="125">
        <v>30000</v>
      </c>
      <c r="D153" s="124" t="s">
        <v>123</v>
      </c>
      <c r="E153" s="124" t="s">
        <v>49</v>
      </c>
      <c r="F153" s="124" t="s">
        <v>263</v>
      </c>
      <c r="G153" s="100">
        <v>43069</v>
      </c>
      <c r="H153" s="100">
        <v>43250</v>
      </c>
      <c r="I153" s="131">
        <v>181</v>
      </c>
      <c r="J153" s="124">
        <v>4.35</v>
      </c>
      <c r="K153" s="125">
        <v>656.13</v>
      </c>
      <c r="L153" s="124"/>
      <c r="M153" s="125">
        <f t="shared" si="4"/>
        <v>656.125</v>
      </c>
      <c r="N153" s="125"/>
      <c r="O153" s="124"/>
      <c r="P153" s="132"/>
    </row>
    <row r="154" s="118" customFormat="1" ht="24.95" customHeight="1" spans="1:16">
      <c r="A154" s="124" t="s">
        <v>176</v>
      </c>
      <c r="B154" s="124" t="s">
        <v>264</v>
      </c>
      <c r="C154" s="125">
        <v>20000</v>
      </c>
      <c r="D154" s="124" t="s">
        <v>123</v>
      </c>
      <c r="E154" s="124" t="s">
        <v>49</v>
      </c>
      <c r="F154" s="124" t="s">
        <v>263</v>
      </c>
      <c r="G154" s="100">
        <v>43069</v>
      </c>
      <c r="H154" s="100">
        <v>43250</v>
      </c>
      <c r="I154" s="131">
        <v>181</v>
      </c>
      <c r="J154" s="124">
        <v>4.35</v>
      </c>
      <c r="K154" s="125">
        <v>437.42</v>
      </c>
      <c r="L154" s="124"/>
      <c r="M154" s="125">
        <f t="shared" si="4"/>
        <v>437.416666666667</v>
      </c>
      <c r="N154" s="125"/>
      <c r="O154" s="124"/>
      <c r="P154" s="132"/>
    </row>
    <row r="155" s="118" customFormat="1" ht="24.95" customHeight="1" spans="1:16">
      <c r="A155" s="124" t="s">
        <v>176</v>
      </c>
      <c r="B155" s="124" t="s">
        <v>265</v>
      </c>
      <c r="C155" s="125">
        <v>10000</v>
      </c>
      <c r="D155" s="124" t="s">
        <v>123</v>
      </c>
      <c r="E155" s="124" t="s">
        <v>49</v>
      </c>
      <c r="F155" s="124" t="s">
        <v>263</v>
      </c>
      <c r="G155" s="100">
        <v>43069</v>
      </c>
      <c r="H155" s="100">
        <v>43250</v>
      </c>
      <c r="I155" s="131">
        <v>181</v>
      </c>
      <c r="J155" s="124">
        <v>4.35</v>
      </c>
      <c r="K155" s="125">
        <v>218.71</v>
      </c>
      <c r="L155" s="124"/>
      <c r="M155" s="125">
        <f t="shared" si="4"/>
        <v>218.708333333333</v>
      </c>
      <c r="N155" s="125"/>
      <c r="O155" s="124"/>
      <c r="P155" s="132"/>
    </row>
    <row r="156" s="118" customFormat="1" ht="24.95" customHeight="1" spans="1:16">
      <c r="A156" s="124" t="s">
        <v>176</v>
      </c>
      <c r="B156" s="124" t="s">
        <v>266</v>
      </c>
      <c r="C156" s="125">
        <v>50000</v>
      </c>
      <c r="D156" s="124" t="s">
        <v>267</v>
      </c>
      <c r="E156" s="124" t="s">
        <v>49</v>
      </c>
      <c r="F156" s="124" t="s">
        <v>268</v>
      </c>
      <c r="G156" s="100">
        <v>43069</v>
      </c>
      <c r="H156" s="100">
        <v>43250</v>
      </c>
      <c r="I156" s="131">
        <v>181</v>
      </c>
      <c r="J156" s="124">
        <v>4.35</v>
      </c>
      <c r="K156" s="125">
        <v>1093.54</v>
      </c>
      <c r="L156" s="124"/>
      <c r="M156" s="125">
        <f t="shared" si="4"/>
        <v>1093.54166666667</v>
      </c>
      <c r="N156" s="125"/>
      <c r="O156" s="124"/>
      <c r="P156" s="132"/>
    </row>
    <row r="157" s="118" customFormat="1" ht="24.95" customHeight="1" spans="1:16">
      <c r="A157" s="124" t="s">
        <v>176</v>
      </c>
      <c r="B157" s="124" t="s">
        <v>269</v>
      </c>
      <c r="C157" s="125">
        <v>10000</v>
      </c>
      <c r="D157" s="124" t="s">
        <v>267</v>
      </c>
      <c r="E157" s="124" t="s">
        <v>49</v>
      </c>
      <c r="F157" s="124" t="s">
        <v>268</v>
      </c>
      <c r="G157" s="100">
        <v>43069</v>
      </c>
      <c r="H157" s="100">
        <v>43250</v>
      </c>
      <c r="I157" s="131">
        <v>181</v>
      </c>
      <c r="J157" s="124">
        <v>4.35</v>
      </c>
      <c r="K157" s="125">
        <v>218.71</v>
      </c>
      <c r="L157" s="124"/>
      <c r="M157" s="125">
        <f t="shared" si="4"/>
        <v>218.708333333333</v>
      </c>
      <c r="N157" s="125"/>
      <c r="O157" s="124"/>
      <c r="P157" s="132"/>
    </row>
    <row r="158" s="118" customFormat="1" ht="24.95" customHeight="1" spans="1:16">
      <c r="A158" s="124" t="s">
        <v>176</v>
      </c>
      <c r="B158" s="124" t="s">
        <v>270</v>
      </c>
      <c r="C158" s="125">
        <v>10000</v>
      </c>
      <c r="D158" s="124" t="s">
        <v>267</v>
      </c>
      <c r="E158" s="124" t="s">
        <v>49</v>
      </c>
      <c r="F158" s="124" t="s">
        <v>268</v>
      </c>
      <c r="G158" s="100">
        <v>43069</v>
      </c>
      <c r="H158" s="100">
        <v>43189</v>
      </c>
      <c r="I158" s="131">
        <v>120</v>
      </c>
      <c r="J158" s="124">
        <v>4.35</v>
      </c>
      <c r="K158" s="125">
        <v>145</v>
      </c>
      <c r="L158" s="124"/>
      <c r="M158" s="125">
        <f t="shared" si="4"/>
        <v>145</v>
      </c>
      <c r="N158" s="125"/>
      <c r="O158" s="124"/>
      <c r="P158" s="132"/>
    </row>
    <row r="159" s="118" customFormat="1" ht="24.95" customHeight="1" spans="1:16">
      <c r="A159" s="124" t="s">
        <v>176</v>
      </c>
      <c r="B159" s="124" t="s">
        <v>271</v>
      </c>
      <c r="C159" s="125">
        <v>30000</v>
      </c>
      <c r="D159" s="124" t="s">
        <v>267</v>
      </c>
      <c r="E159" s="124" t="s">
        <v>49</v>
      </c>
      <c r="F159" s="124" t="s">
        <v>268</v>
      </c>
      <c r="G159" s="100">
        <v>43069</v>
      </c>
      <c r="H159" s="100">
        <v>43250</v>
      </c>
      <c r="I159" s="131">
        <v>181</v>
      </c>
      <c r="J159" s="124">
        <v>4.35</v>
      </c>
      <c r="K159" s="125">
        <v>656.13</v>
      </c>
      <c r="L159" s="124"/>
      <c r="M159" s="125">
        <f t="shared" si="4"/>
        <v>656.125</v>
      </c>
      <c r="N159" s="125"/>
      <c r="O159" s="124"/>
      <c r="P159" s="132"/>
    </row>
    <row r="160" s="118" customFormat="1" ht="24.95" customHeight="1" spans="1:16">
      <c r="A160" s="124" t="s">
        <v>176</v>
      </c>
      <c r="B160" s="124" t="s">
        <v>272</v>
      </c>
      <c r="C160" s="125">
        <v>30000</v>
      </c>
      <c r="D160" s="124" t="s">
        <v>267</v>
      </c>
      <c r="E160" s="124" t="s">
        <v>49</v>
      </c>
      <c r="F160" s="124" t="s">
        <v>268</v>
      </c>
      <c r="G160" s="100">
        <v>43069</v>
      </c>
      <c r="H160" s="100">
        <v>43207</v>
      </c>
      <c r="I160" s="131">
        <v>138</v>
      </c>
      <c r="J160" s="124">
        <v>4.35</v>
      </c>
      <c r="K160" s="125">
        <v>500.26</v>
      </c>
      <c r="L160" s="124"/>
      <c r="M160" s="125">
        <f t="shared" si="4"/>
        <v>500.25</v>
      </c>
      <c r="N160" s="125"/>
      <c r="O160" s="124"/>
      <c r="P160" s="132"/>
    </row>
    <row r="161" s="118" customFormat="1" ht="24.95" customHeight="1" spans="1:16">
      <c r="A161" s="124" t="s">
        <v>176</v>
      </c>
      <c r="B161" s="124" t="s">
        <v>273</v>
      </c>
      <c r="C161" s="125">
        <v>30000</v>
      </c>
      <c r="D161" s="124" t="s">
        <v>131</v>
      </c>
      <c r="E161" s="124" t="s">
        <v>49</v>
      </c>
      <c r="F161" s="124" t="s">
        <v>274</v>
      </c>
      <c r="G161" s="100">
        <v>43069</v>
      </c>
      <c r="H161" s="100">
        <v>43246</v>
      </c>
      <c r="I161" s="131">
        <v>177</v>
      </c>
      <c r="J161" s="124">
        <v>4.35</v>
      </c>
      <c r="K161" s="125">
        <v>641.63</v>
      </c>
      <c r="L161" s="124"/>
      <c r="M161" s="125">
        <f t="shared" si="4"/>
        <v>641.625</v>
      </c>
      <c r="N161" s="125"/>
      <c r="O161" s="124"/>
      <c r="P161" s="132"/>
    </row>
    <row r="162" s="118" customFormat="1" ht="24.95" customHeight="1" spans="1:16">
      <c r="A162" s="124" t="s">
        <v>176</v>
      </c>
      <c r="B162" s="124" t="s">
        <v>275</v>
      </c>
      <c r="C162" s="125">
        <v>20000</v>
      </c>
      <c r="D162" s="124" t="s">
        <v>136</v>
      </c>
      <c r="E162" s="124" t="s">
        <v>49</v>
      </c>
      <c r="F162" s="124" t="s">
        <v>276</v>
      </c>
      <c r="G162" s="100">
        <v>43069</v>
      </c>
      <c r="H162" s="100">
        <v>43250</v>
      </c>
      <c r="I162" s="131">
        <v>181</v>
      </c>
      <c r="J162" s="124">
        <v>4.35</v>
      </c>
      <c r="K162" s="125">
        <v>437.42</v>
      </c>
      <c r="L162" s="124"/>
      <c r="M162" s="125">
        <f t="shared" si="4"/>
        <v>437.416666666667</v>
      </c>
      <c r="N162" s="125"/>
      <c r="O162" s="124"/>
      <c r="P162" s="132"/>
    </row>
    <row r="163" s="118" customFormat="1" ht="24.95" customHeight="1" spans="1:16">
      <c r="A163" s="124" t="s">
        <v>176</v>
      </c>
      <c r="B163" s="124" t="s">
        <v>277</v>
      </c>
      <c r="C163" s="125">
        <v>50000</v>
      </c>
      <c r="D163" s="124" t="s">
        <v>136</v>
      </c>
      <c r="E163" s="124" t="s">
        <v>49</v>
      </c>
      <c r="F163" s="124" t="s">
        <v>276</v>
      </c>
      <c r="G163" s="100">
        <v>43069</v>
      </c>
      <c r="H163" s="100">
        <v>43250</v>
      </c>
      <c r="I163" s="131">
        <v>181</v>
      </c>
      <c r="J163" s="124">
        <v>4.35</v>
      </c>
      <c r="K163" s="125">
        <v>1093.54</v>
      </c>
      <c r="L163" s="124">
        <v>20171210</v>
      </c>
      <c r="M163" s="125">
        <f t="shared" si="4"/>
        <v>1093.54166666667</v>
      </c>
      <c r="N163" s="125"/>
      <c r="O163" s="124"/>
      <c r="P163" s="132"/>
    </row>
    <row r="164" s="118" customFormat="1" ht="24.95" customHeight="1" spans="1:16">
      <c r="A164" s="124" t="s">
        <v>176</v>
      </c>
      <c r="B164" s="124" t="s">
        <v>278</v>
      </c>
      <c r="C164" s="125">
        <v>10000</v>
      </c>
      <c r="D164" s="124" t="s">
        <v>136</v>
      </c>
      <c r="E164" s="124" t="s">
        <v>49</v>
      </c>
      <c r="F164" s="124" t="s">
        <v>276</v>
      </c>
      <c r="G164" s="100">
        <v>43069</v>
      </c>
      <c r="H164" s="100">
        <v>43250</v>
      </c>
      <c r="I164" s="131">
        <v>181</v>
      </c>
      <c r="J164" s="124">
        <v>4.35</v>
      </c>
      <c r="K164" s="125">
        <v>218.71</v>
      </c>
      <c r="L164" s="124"/>
      <c r="M164" s="125">
        <f t="shared" si="4"/>
        <v>218.708333333333</v>
      </c>
      <c r="N164" s="125"/>
      <c r="O164" s="124"/>
      <c r="P164" s="132"/>
    </row>
    <row r="165" s="118" customFormat="1" ht="24.95" customHeight="1" spans="1:16">
      <c r="A165" s="124" t="s">
        <v>176</v>
      </c>
      <c r="B165" s="124" t="s">
        <v>279</v>
      </c>
      <c r="C165" s="125">
        <v>50000</v>
      </c>
      <c r="D165" s="124" t="s">
        <v>136</v>
      </c>
      <c r="E165" s="124" t="s">
        <v>49</v>
      </c>
      <c r="F165" s="124" t="s">
        <v>276</v>
      </c>
      <c r="G165" s="100">
        <v>43069</v>
      </c>
      <c r="H165" s="100">
        <v>43250</v>
      </c>
      <c r="I165" s="131">
        <v>181</v>
      </c>
      <c r="J165" s="124">
        <v>4.35</v>
      </c>
      <c r="K165" s="125">
        <v>1093.54</v>
      </c>
      <c r="L165" s="124"/>
      <c r="M165" s="125">
        <f t="shared" si="4"/>
        <v>1093.54166666667</v>
      </c>
      <c r="N165" s="125"/>
      <c r="O165" s="124"/>
      <c r="P165" s="132"/>
    </row>
    <row r="166" s="118" customFormat="1" ht="24.95" customHeight="1" spans="1:16">
      <c r="A166" s="124" t="s">
        <v>176</v>
      </c>
      <c r="B166" s="124" t="s">
        <v>280</v>
      </c>
      <c r="C166" s="125">
        <v>30000</v>
      </c>
      <c r="D166" s="124" t="s">
        <v>136</v>
      </c>
      <c r="E166" s="124" t="s">
        <v>49</v>
      </c>
      <c r="F166" s="124" t="s">
        <v>276</v>
      </c>
      <c r="G166" s="100">
        <v>43069</v>
      </c>
      <c r="H166" s="100">
        <v>43250</v>
      </c>
      <c r="I166" s="131">
        <v>181</v>
      </c>
      <c r="J166" s="124">
        <v>4.35</v>
      </c>
      <c r="K166" s="125">
        <v>656.13</v>
      </c>
      <c r="L166" s="124"/>
      <c r="M166" s="125">
        <f t="shared" si="4"/>
        <v>656.125</v>
      </c>
      <c r="N166" s="125"/>
      <c r="O166" s="124"/>
      <c r="P166" s="132"/>
    </row>
    <row r="167" s="118" customFormat="1" ht="24.95" customHeight="1" spans="1:16">
      <c r="A167" s="124" t="s">
        <v>176</v>
      </c>
      <c r="B167" s="124" t="s">
        <v>281</v>
      </c>
      <c r="C167" s="125">
        <v>20000</v>
      </c>
      <c r="D167" s="124" t="s">
        <v>136</v>
      </c>
      <c r="E167" s="124" t="s">
        <v>49</v>
      </c>
      <c r="F167" s="124" t="s">
        <v>276</v>
      </c>
      <c r="G167" s="100">
        <v>43069</v>
      </c>
      <c r="H167" s="100">
        <v>43250</v>
      </c>
      <c r="I167" s="131">
        <v>181</v>
      </c>
      <c r="J167" s="124">
        <v>4.35</v>
      </c>
      <c r="K167" s="125">
        <v>437.42</v>
      </c>
      <c r="L167" s="124"/>
      <c r="M167" s="125">
        <f t="shared" si="4"/>
        <v>437.416666666667</v>
      </c>
      <c r="N167" s="125"/>
      <c r="O167" s="124"/>
      <c r="P167" s="132"/>
    </row>
    <row r="168" s="118" customFormat="1" ht="24.95" customHeight="1" spans="1:16">
      <c r="A168" s="124" t="s">
        <v>176</v>
      </c>
      <c r="B168" s="124" t="s">
        <v>282</v>
      </c>
      <c r="C168" s="125">
        <v>50000</v>
      </c>
      <c r="D168" s="124" t="s">
        <v>136</v>
      </c>
      <c r="E168" s="124" t="s">
        <v>49</v>
      </c>
      <c r="F168" s="124" t="s">
        <v>276</v>
      </c>
      <c r="G168" s="100">
        <v>43069</v>
      </c>
      <c r="H168" s="100">
        <v>43250</v>
      </c>
      <c r="I168" s="131">
        <v>181</v>
      </c>
      <c r="J168" s="124">
        <v>4.35</v>
      </c>
      <c r="K168" s="125">
        <v>1093.54</v>
      </c>
      <c r="L168" s="124"/>
      <c r="M168" s="125">
        <f t="shared" si="4"/>
        <v>1093.54166666667</v>
      </c>
      <c r="N168" s="125"/>
      <c r="O168" s="124"/>
      <c r="P168" s="132"/>
    </row>
    <row r="169" s="118" customFormat="1" ht="24.95" customHeight="1" spans="1:16">
      <c r="A169" s="124" t="s">
        <v>176</v>
      </c>
      <c r="B169" s="124" t="s">
        <v>283</v>
      </c>
      <c r="C169" s="125">
        <v>30000</v>
      </c>
      <c r="D169" s="124" t="s">
        <v>284</v>
      </c>
      <c r="E169" s="124" t="s">
        <v>49</v>
      </c>
      <c r="F169" s="124" t="s">
        <v>285</v>
      </c>
      <c r="G169" s="100">
        <v>43069</v>
      </c>
      <c r="H169" s="100">
        <v>43222</v>
      </c>
      <c r="I169" s="131">
        <v>153</v>
      </c>
      <c r="J169" s="124">
        <v>4.35</v>
      </c>
      <c r="K169" s="125">
        <v>554.64</v>
      </c>
      <c r="L169" s="124"/>
      <c r="M169" s="125">
        <f t="shared" si="4"/>
        <v>554.625</v>
      </c>
      <c r="N169" s="125"/>
      <c r="O169" s="124"/>
      <c r="P169" s="132"/>
    </row>
    <row r="170" s="118" customFormat="1" ht="24.95" customHeight="1" spans="1:16">
      <c r="A170" s="124" t="s">
        <v>176</v>
      </c>
      <c r="B170" s="124" t="s">
        <v>286</v>
      </c>
      <c r="C170" s="125">
        <v>20000</v>
      </c>
      <c r="D170" s="124" t="s">
        <v>284</v>
      </c>
      <c r="E170" s="124" t="s">
        <v>49</v>
      </c>
      <c r="F170" s="124" t="s">
        <v>285</v>
      </c>
      <c r="G170" s="100">
        <v>43069</v>
      </c>
      <c r="H170" s="100">
        <v>43250</v>
      </c>
      <c r="I170" s="131">
        <v>181</v>
      </c>
      <c r="J170" s="124">
        <v>4.35</v>
      </c>
      <c r="K170" s="125">
        <v>437.42</v>
      </c>
      <c r="L170" s="124"/>
      <c r="M170" s="125">
        <f t="shared" si="4"/>
        <v>437.416666666667</v>
      </c>
      <c r="N170" s="125"/>
      <c r="O170" s="124"/>
      <c r="P170" s="132"/>
    </row>
    <row r="171" s="118" customFormat="1" ht="24.95" customHeight="1" spans="1:16">
      <c r="A171" s="124" t="s">
        <v>176</v>
      </c>
      <c r="B171" s="124" t="s">
        <v>287</v>
      </c>
      <c r="C171" s="125">
        <v>50000</v>
      </c>
      <c r="D171" s="124" t="s">
        <v>288</v>
      </c>
      <c r="E171" s="124" t="s">
        <v>49</v>
      </c>
      <c r="F171" s="124" t="s">
        <v>289</v>
      </c>
      <c r="G171" s="100">
        <v>43069</v>
      </c>
      <c r="H171" s="100">
        <v>43250</v>
      </c>
      <c r="I171" s="131">
        <v>181</v>
      </c>
      <c r="J171" s="124">
        <v>4.35</v>
      </c>
      <c r="K171" s="125">
        <v>1093.54</v>
      </c>
      <c r="L171" s="124"/>
      <c r="M171" s="125">
        <f t="shared" si="4"/>
        <v>1093.54166666667</v>
      </c>
      <c r="N171" s="125"/>
      <c r="O171" s="124"/>
      <c r="P171" s="132"/>
    </row>
    <row r="172" s="118" customFormat="1" ht="24.95" customHeight="1" spans="1:16">
      <c r="A172" s="124" t="s">
        <v>176</v>
      </c>
      <c r="B172" s="124" t="s">
        <v>290</v>
      </c>
      <c r="C172" s="125">
        <v>20000</v>
      </c>
      <c r="D172" s="124" t="s">
        <v>144</v>
      </c>
      <c r="E172" s="124" t="s">
        <v>49</v>
      </c>
      <c r="F172" s="124" t="s">
        <v>291</v>
      </c>
      <c r="G172" s="100">
        <v>43069</v>
      </c>
      <c r="H172" s="100">
        <v>43203</v>
      </c>
      <c r="I172" s="131">
        <v>134</v>
      </c>
      <c r="J172" s="124">
        <v>4.35</v>
      </c>
      <c r="K172" s="125">
        <v>323.85</v>
      </c>
      <c r="L172" s="124"/>
      <c r="M172" s="125">
        <f t="shared" si="4"/>
        <v>323.833333333333</v>
      </c>
      <c r="N172" s="125"/>
      <c r="O172" s="124"/>
      <c r="P172" s="132"/>
    </row>
    <row r="173" s="118" customFormat="1" ht="24.95" customHeight="1" spans="1:16">
      <c r="A173" s="124" t="s">
        <v>176</v>
      </c>
      <c r="B173" s="124" t="s">
        <v>292</v>
      </c>
      <c r="C173" s="125">
        <v>20000</v>
      </c>
      <c r="D173" s="124" t="s">
        <v>144</v>
      </c>
      <c r="E173" s="124" t="s">
        <v>49</v>
      </c>
      <c r="F173" s="124" t="s">
        <v>291</v>
      </c>
      <c r="G173" s="100">
        <v>43069</v>
      </c>
      <c r="H173" s="100">
        <v>43250</v>
      </c>
      <c r="I173" s="131">
        <v>181</v>
      </c>
      <c r="J173" s="124">
        <v>4.35</v>
      </c>
      <c r="K173" s="125">
        <v>437.42</v>
      </c>
      <c r="L173" s="124"/>
      <c r="M173" s="125">
        <f t="shared" si="4"/>
        <v>437.416666666667</v>
      </c>
      <c r="N173" s="125"/>
      <c r="O173" s="124"/>
      <c r="P173" s="132"/>
    </row>
    <row r="174" s="118" customFormat="1" ht="24.95" customHeight="1" spans="1:16">
      <c r="A174" s="124" t="s">
        <v>176</v>
      </c>
      <c r="B174" s="124" t="s">
        <v>293</v>
      </c>
      <c r="C174" s="125">
        <v>50000</v>
      </c>
      <c r="D174" s="124" t="s">
        <v>144</v>
      </c>
      <c r="E174" s="124" t="s">
        <v>49</v>
      </c>
      <c r="F174" s="124" t="s">
        <v>291</v>
      </c>
      <c r="G174" s="100">
        <v>43069</v>
      </c>
      <c r="H174" s="100">
        <v>43250</v>
      </c>
      <c r="I174" s="131">
        <v>181</v>
      </c>
      <c r="J174" s="124">
        <v>4.35</v>
      </c>
      <c r="K174" s="125">
        <v>1093.54</v>
      </c>
      <c r="L174" s="124"/>
      <c r="M174" s="125">
        <f t="shared" si="4"/>
        <v>1093.54166666667</v>
      </c>
      <c r="N174" s="125"/>
      <c r="O174" s="124"/>
      <c r="P174" s="132"/>
    </row>
    <row r="175" s="118" customFormat="1" ht="24.95" customHeight="1" spans="1:16">
      <c r="A175" s="124" t="s">
        <v>176</v>
      </c>
      <c r="B175" s="124" t="s">
        <v>294</v>
      </c>
      <c r="C175" s="125">
        <v>20000</v>
      </c>
      <c r="D175" s="124" t="s">
        <v>146</v>
      </c>
      <c r="E175" s="124" t="s">
        <v>49</v>
      </c>
      <c r="F175" s="124" t="s">
        <v>295</v>
      </c>
      <c r="G175" s="100">
        <v>43069</v>
      </c>
      <c r="H175" s="100">
        <v>43250</v>
      </c>
      <c r="I175" s="131">
        <v>181</v>
      </c>
      <c r="J175" s="124">
        <v>4.35</v>
      </c>
      <c r="K175" s="125">
        <v>437.42</v>
      </c>
      <c r="L175" s="124">
        <v>20171210</v>
      </c>
      <c r="M175" s="125">
        <f t="shared" si="4"/>
        <v>437.416666666667</v>
      </c>
      <c r="N175" s="125"/>
      <c r="O175" s="124"/>
      <c r="P175" s="132"/>
    </row>
    <row r="176" s="118" customFormat="1" ht="24.95" customHeight="1" spans="1:16">
      <c r="A176" s="124" t="s">
        <v>176</v>
      </c>
      <c r="B176" s="124" t="s">
        <v>296</v>
      </c>
      <c r="C176" s="125">
        <v>50000</v>
      </c>
      <c r="D176" s="124" t="s">
        <v>146</v>
      </c>
      <c r="E176" s="124" t="s">
        <v>49</v>
      </c>
      <c r="F176" s="124" t="s">
        <v>295</v>
      </c>
      <c r="G176" s="100">
        <v>43069</v>
      </c>
      <c r="H176" s="100">
        <v>43250</v>
      </c>
      <c r="I176" s="131">
        <v>181</v>
      </c>
      <c r="J176" s="124">
        <v>4.35</v>
      </c>
      <c r="K176" s="125">
        <v>1093.54</v>
      </c>
      <c r="L176" s="124"/>
      <c r="M176" s="125">
        <f t="shared" si="4"/>
        <v>1093.54166666667</v>
      </c>
      <c r="N176" s="125"/>
      <c r="O176" s="124"/>
      <c r="P176" s="132"/>
    </row>
    <row r="177" s="118" customFormat="1" ht="24.95" customHeight="1" spans="1:16">
      <c r="A177" s="124" t="s">
        <v>176</v>
      </c>
      <c r="B177" s="124" t="s">
        <v>297</v>
      </c>
      <c r="C177" s="125">
        <v>50000</v>
      </c>
      <c r="D177" s="124" t="s">
        <v>146</v>
      </c>
      <c r="E177" s="124" t="s">
        <v>49</v>
      </c>
      <c r="F177" s="124" t="s">
        <v>295</v>
      </c>
      <c r="G177" s="100">
        <v>43069</v>
      </c>
      <c r="H177" s="100">
        <v>43250</v>
      </c>
      <c r="I177" s="131">
        <v>181</v>
      </c>
      <c r="J177" s="124">
        <v>4.35</v>
      </c>
      <c r="K177" s="125">
        <v>1093.54</v>
      </c>
      <c r="L177" s="124"/>
      <c r="M177" s="125">
        <f t="shared" si="4"/>
        <v>1093.54166666667</v>
      </c>
      <c r="N177" s="125"/>
      <c r="O177" s="124"/>
      <c r="P177" s="132"/>
    </row>
    <row r="178" s="118" customFormat="1" ht="24.95" customHeight="1" spans="1:16">
      <c r="A178" s="124" t="s">
        <v>176</v>
      </c>
      <c r="B178" s="124" t="s">
        <v>298</v>
      </c>
      <c r="C178" s="125">
        <v>30000</v>
      </c>
      <c r="D178" s="124" t="s">
        <v>146</v>
      </c>
      <c r="E178" s="124" t="s">
        <v>49</v>
      </c>
      <c r="F178" s="124" t="s">
        <v>295</v>
      </c>
      <c r="G178" s="100">
        <v>43069</v>
      </c>
      <c r="H178" s="100">
        <v>43250</v>
      </c>
      <c r="I178" s="131">
        <v>181</v>
      </c>
      <c r="J178" s="124">
        <v>4.35</v>
      </c>
      <c r="K178" s="125">
        <v>656.13</v>
      </c>
      <c r="L178" s="124"/>
      <c r="M178" s="125">
        <f t="shared" si="4"/>
        <v>656.125</v>
      </c>
      <c r="N178" s="125"/>
      <c r="O178" s="124"/>
      <c r="P178" s="132"/>
    </row>
    <row r="179" s="118" customFormat="1" ht="24.95" customHeight="1" spans="1:16">
      <c r="A179" s="124" t="s">
        <v>176</v>
      </c>
      <c r="B179" s="124" t="s">
        <v>299</v>
      </c>
      <c r="C179" s="125">
        <v>20000</v>
      </c>
      <c r="D179" s="124" t="s">
        <v>151</v>
      </c>
      <c r="E179" s="124" t="s">
        <v>49</v>
      </c>
      <c r="F179" s="124" t="s">
        <v>186</v>
      </c>
      <c r="G179" s="100">
        <v>43069</v>
      </c>
      <c r="H179" s="100">
        <v>43248</v>
      </c>
      <c r="I179" s="131">
        <v>179</v>
      </c>
      <c r="J179" s="124">
        <v>4.35</v>
      </c>
      <c r="K179" s="125">
        <v>432.58</v>
      </c>
      <c r="L179" s="124"/>
      <c r="M179" s="125">
        <f t="shared" si="4"/>
        <v>432.583333333333</v>
      </c>
      <c r="N179" s="125"/>
      <c r="O179" s="124"/>
      <c r="P179" s="132"/>
    </row>
    <row r="180" s="118" customFormat="1" ht="24.95" customHeight="1" spans="1:16">
      <c r="A180" s="124" t="s">
        <v>176</v>
      </c>
      <c r="B180" s="124" t="s">
        <v>300</v>
      </c>
      <c r="C180" s="125">
        <v>30000</v>
      </c>
      <c r="D180" s="124" t="s">
        <v>151</v>
      </c>
      <c r="E180" s="124" t="s">
        <v>49</v>
      </c>
      <c r="F180" s="124" t="s">
        <v>186</v>
      </c>
      <c r="G180" s="100">
        <v>43069</v>
      </c>
      <c r="H180" s="100">
        <v>43223</v>
      </c>
      <c r="I180" s="131">
        <v>154</v>
      </c>
      <c r="J180" s="124">
        <v>4.35</v>
      </c>
      <c r="K180" s="125">
        <v>558.25</v>
      </c>
      <c r="L180" s="124"/>
      <c r="M180" s="125">
        <f t="shared" si="4"/>
        <v>558.25</v>
      </c>
      <c r="N180" s="125"/>
      <c r="O180" s="124"/>
      <c r="P180" s="132"/>
    </row>
    <row r="181" s="118" customFormat="1" ht="24.95" customHeight="1" spans="1:16">
      <c r="A181" s="124" t="s">
        <v>176</v>
      </c>
      <c r="B181" s="124" t="s">
        <v>301</v>
      </c>
      <c r="C181" s="125">
        <v>20000</v>
      </c>
      <c r="D181" s="124" t="s">
        <v>302</v>
      </c>
      <c r="E181" s="124" t="s">
        <v>49</v>
      </c>
      <c r="F181" s="124" t="s">
        <v>303</v>
      </c>
      <c r="G181" s="100">
        <v>43059</v>
      </c>
      <c r="H181" s="100">
        <v>43275</v>
      </c>
      <c r="I181" s="131">
        <v>216</v>
      </c>
      <c r="J181" s="124">
        <v>4.35</v>
      </c>
      <c r="K181" s="125">
        <v>522.01</v>
      </c>
      <c r="L181" s="124"/>
      <c r="M181" s="125">
        <f t="shared" si="4"/>
        <v>522</v>
      </c>
      <c r="N181" s="125"/>
      <c r="O181" s="124"/>
      <c r="P181" s="132"/>
    </row>
    <row r="182" s="118" customFormat="1" ht="24.95" customHeight="1" spans="1:16">
      <c r="A182" s="124" t="s">
        <v>176</v>
      </c>
      <c r="B182" s="124" t="s">
        <v>304</v>
      </c>
      <c r="C182" s="125">
        <v>10000</v>
      </c>
      <c r="D182" s="124" t="s">
        <v>302</v>
      </c>
      <c r="E182" s="124" t="s">
        <v>49</v>
      </c>
      <c r="F182" s="124" t="s">
        <v>303</v>
      </c>
      <c r="G182" s="100">
        <v>43069</v>
      </c>
      <c r="H182" s="100">
        <v>43189</v>
      </c>
      <c r="I182" s="131">
        <v>120</v>
      </c>
      <c r="J182" s="124">
        <v>4.35</v>
      </c>
      <c r="K182" s="125">
        <v>145</v>
      </c>
      <c r="L182" s="124"/>
      <c r="M182" s="125">
        <f t="shared" si="4"/>
        <v>145</v>
      </c>
      <c r="N182" s="125"/>
      <c r="O182" s="124"/>
      <c r="P182" s="132"/>
    </row>
    <row r="183" s="118" customFormat="1" ht="24.95" customHeight="1" spans="1:16">
      <c r="A183" s="124" t="s">
        <v>176</v>
      </c>
      <c r="B183" s="124" t="s">
        <v>305</v>
      </c>
      <c r="C183" s="125">
        <v>10000</v>
      </c>
      <c r="D183" s="124" t="s">
        <v>158</v>
      </c>
      <c r="E183" s="124" t="s">
        <v>49</v>
      </c>
      <c r="F183" s="124" t="s">
        <v>306</v>
      </c>
      <c r="G183" s="100">
        <v>43069</v>
      </c>
      <c r="H183" s="100">
        <v>43250</v>
      </c>
      <c r="I183" s="131">
        <v>181</v>
      </c>
      <c r="J183" s="124">
        <v>4.35</v>
      </c>
      <c r="K183" s="125">
        <v>218.71</v>
      </c>
      <c r="L183" s="124"/>
      <c r="M183" s="125">
        <f t="shared" si="4"/>
        <v>218.708333333333</v>
      </c>
      <c r="N183" s="125"/>
      <c r="O183" s="124"/>
      <c r="P183" s="132"/>
    </row>
    <row r="184" s="118" customFormat="1" ht="24.95" customHeight="1" spans="1:16">
      <c r="A184" s="124" t="s">
        <v>176</v>
      </c>
      <c r="B184" s="124" t="s">
        <v>307</v>
      </c>
      <c r="C184" s="125">
        <v>30000</v>
      </c>
      <c r="D184" s="124" t="s">
        <v>158</v>
      </c>
      <c r="E184" s="124" t="s">
        <v>49</v>
      </c>
      <c r="F184" s="124" t="s">
        <v>306</v>
      </c>
      <c r="G184" s="100">
        <v>43069</v>
      </c>
      <c r="H184" s="100">
        <v>43250</v>
      </c>
      <c r="I184" s="131">
        <v>181</v>
      </c>
      <c r="J184" s="124">
        <v>4.35</v>
      </c>
      <c r="K184" s="125">
        <v>656.13</v>
      </c>
      <c r="L184" s="124"/>
      <c r="M184" s="125">
        <f t="shared" si="4"/>
        <v>656.125</v>
      </c>
      <c r="N184" s="125"/>
      <c r="O184" s="124"/>
      <c r="P184" s="132"/>
    </row>
    <row r="185" s="118" customFormat="1" ht="24.95" customHeight="1" spans="1:16">
      <c r="A185" s="124" t="s">
        <v>176</v>
      </c>
      <c r="B185" s="124" t="s">
        <v>308</v>
      </c>
      <c r="C185" s="125">
        <v>10000</v>
      </c>
      <c r="D185" s="124" t="s">
        <v>309</v>
      </c>
      <c r="E185" s="124" t="s">
        <v>49</v>
      </c>
      <c r="F185" s="124" t="s">
        <v>310</v>
      </c>
      <c r="G185" s="100">
        <v>43069</v>
      </c>
      <c r="H185" s="100">
        <v>43250</v>
      </c>
      <c r="I185" s="131">
        <v>181</v>
      </c>
      <c r="J185" s="124">
        <v>4.35</v>
      </c>
      <c r="K185" s="125">
        <v>218.71</v>
      </c>
      <c r="L185" s="124">
        <v>20171210</v>
      </c>
      <c r="M185" s="125">
        <f t="shared" si="4"/>
        <v>218.708333333333</v>
      </c>
      <c r="N185" s="125"/>
      <c r="O185" s="124"/>
      <c r="P185" s="132"/>
    </row>
    <row r="186" s="118" customFormat="1" ht="24.95" customHeight="1" spans="1:16">
      <c r="A186" s="124" t="s">
        <v>176</v>
      </c>
      <c r="B186" s="124" t="s">
        <v>311</v>
      </c>
      <c r="C186" s="125">
        <v>50000</v>
      </c>
      <c r="D186" s="124" t="s">
        <v>312</v>
      </c>
      <c r="E186" s="124" t="s">
        <v>49</v>
      </c>
      <c r="F186" s="124" t="s">
        <v>313</v>
      </c>
      <c r="G186" s="100">
        <v>43069</v>
      </c>
      <c r="H186" s="100">
        <v>43250</v>
      </c>
      <c r="I186" s="131">
        <v>181</v>
      </c>
      <c r="J186" s="124">
        <v>4.35</v>
      </c>
      <c r="K186" s="125">
        <v>1093.54</v>
      </c>
      <c r="L186" s="124"/>
      <c r="M186" s="125">
        <f t="shared" si="4"/>
        <v>1093.54166666667</v>
      </c>
      <c r="N186" s="125"/>
      <c r="O186" s="124"/>
      <c r="P186" s="132"/>
    </row>
    <row r="187" s="118" customFormat="1" ht="24.95" customHeight="1" spans="1:16">
      <c r="A187" s="124" t="s">
        <v>176</v>
      </c>
      <c r="B187" s="124" t="s">
        <v>314</v>
      </c>
      <c r="C187" s="125">
        <v>20000</v>
      </c>
      <c r="D187" s="124" t="s">
        <v>315</v>
      </c>
      <c r="E187" s="124" t="s">
        <v>49</v>
      </c>
      <c r="F187" s="124" t="s">
        <v>316</v>
      </c>
      <c r="G187" s="100">
        <v>43069</v>
      </c>
      <c r="H187" s="100">
        <v>43250</v>
      </c>
      <c r="I187" s="131">
        <v>181</v>
      </c>
      <c r="J187" s="124">
        <v>4.35</v>
      </c>
      <c r="K187" s="125">
        <v>437.42</v>
      </c>
      <c r="L187" s="124"/>
      <c r="M187" s="125">
        <f t="shared" si="4"/>
        <v>437.416666666667</v>
      </c>
      <c r="N187" s="125"/>
      <c r="O187" s="124"/>
      <c r="P187" s="132"/>
    </row>
    <row r="188" s="118" customFormat="1" ht="24.95" customHeight="1" spans="1:16">
      <c r="A188" s="124" t="s">
        <v>176</v>
      </c>
      <c r="B188" s="124" t="s">
        <v>317</v>
      </c>
      <c r="C188" s="125">
        <v>10000</v>
      </c>
      <c r="D188" s="124" t="s">
        <v>315</v>
      </c>
      <c r="E188" s="124" t="s">
        <v>49</v>
      </c>
      <c r="F188" s="124" t="s">
        <v>316</v>
      </c>
      <c r="G188" s="100">
        <v>43069</v>
      </c>
      <c r="H188" s="100">
        <v>43250</v>
      </c>
      <c r="I188" s="131">
        <v>181</v>
      </c>
      <c r="J188" s="124">
        <v>4.35</v>
      </c>
      <c r="K188" s="125">
        <v>218.71</v>
      </c>
      <c r="L188" s="124"/>
      <c r="M188" s="125">
        <f t="shared" si="4"/>
        <v>218.708333333333</v>
      </c>
      <c r="N188" s="125"/>
      <c r="O188" s="124"/>
      <c r="P188" s="132"/>
    </row>
    <row r="189" s="118" customFormat="1" ht="24.95" customHeight="1" spans="1:16">
      <c r="A189" s="124" t="s">
        <v>176</v>
      </c>
      <c r="B189" s="124" t="s">
        <v>318</v>
      </c>
      <c r="C189" s="125">
        <v>40000</v>
      </c>
      <c r="D189" s="124" t="s">
        <v>315</v>
      </c>
      <c r="E189" s="124" t="s">
        <v>49</v>
      </c>
      <c r="F189" s="124" t="s">
        <v>316</v>
      </c>
      <c r="G189" s="100">
        <v>43069</v>
      </c>
      <c r="H189" s="100">
        <v>43250</v>
      </c>
      <c r="I189" s="131">
        <v>181</v>
      </c>
      <c r="J189" s="124">
        <v>4.35</v>
      </c>
      <c r="K189" s="125">
        <v>874.83</v>
      </c>
      <c r="L189" s="124"/>
      <c r="M189" s="125">
        <f t="shared" si="4"/>
        <v>874.833333333333</v>
      </c>
      <c r="N189" s="125"/>
      <c r="O189" s="124"/>
      <c r="P189" s="132"/>
    </row>
    <row r="190" s="118" customFormat="1" ht="24.95" customHeight="1" spans="1:16">
      <c r="A190" s="124" t="s">
        <v>176</v>
      </c>
      <c r="B190" s="124" t="s">
        <v>319</v>
      </c>
      <c r="C190" s="125">
        <v>10000</v>
      </c>
      <c r="D190" s="124" t="s">
        <v>315</v>
      </c>
      <c r="E190" s="124" t="s">
        <v>49</v>
      </c>
      <c r="F190" s="124" t="s">
        <v>316</v>
      </c>
      <c r="G190" s="100">
        <v>43069</v>
      </c>
      <c r="H190" s="100">
        <v>43250</v>
      </c>
      <c r="I190" s="131">
        <v>181</v>
      </c>
      <c r="J190" s="124">
        <v>4.35</v>
      </c>
      <c r="K190" s="125">
        <v>218.71</v>
      </c>
      <c r="L190" s="124"/>
      <c r="M190" s="125">
        <f t="shared" si="4"/>
        <v>218.708333333333</v>
      </c>
      <c r="N190" s="125"/>
      <c r="O190" s="124"/>
      <c r="P190" s="132"/>
    </row>
    <row r="191" s="118" customFormat="1" ht="24.95" customHeight="1" spans="1:16">
      <c r="A191" s="124" t="s">
        <v>176</v>
      </c>
      <c r="B191" s="124" t="s">
        <v>320</v>
      </c>
      <c r="C191" s="125">
        <v>10000</v>
      </c>
      <c r="D191" s="124" t="s">
        <v>315</v>
      </c>
      <c r="E191" s="124" t="s">
        <v>49</v>
      </c>
      <c r="F191" s="124" t="s">
        <v>316</v>
      </c>
      <c r="G191" s="100">
        <v>43069</v>
      </c>
      <c r="H191" s="100">
        <v>43250</v>
      </c>
      <c r="I191" s="131">
        <v>181</v>
      </c>
      <c r="J191" s="124">
        <v>4.35</v>
      </c>
      <c r="K191" s="125">
        <v>218.71</v>
      </c>
      <c r="L191" s="124"/>
      <c r="M191" s="125">
        <f t="shared" si="4"/>
        <v>218.708333333333</v>
      </c>
      <c r="N191" s="125"/>
      <c r="O191" s="124"/>
      <c r="P191" s="132"/>
    </row>
    <row r="192" s="118" customFormat="1" ht="24.95" customHeight="1" spans="1:16">
      <c r="A192" s="124" t="s">
        <v>176</v>
      </c>
      <c r="B192" s="124" t="s">
        <v>321</v>
      </c>
      <c r="C192" s="125">
        <v>10000</v>
      </c>
      <c r="D192" s="124" t="s">
        <v>322</v>
      </c>
      <c r="E192" s="124" t="s">
        <v>49</v>
      </c>
      <c r="F192" s="124" t="s">
        <v>323</v>
      </c>
      <c r="G192" s="100">
        <v>43069</v>
      </c>
      <c r="H192" s="100">
        <v>43250</v>
      </c>
      <c r="I192" s="131">
        <v>181</v>
      </c>
      <c r="J192" s="124">
        <v>4.35</v>
      </c>
      <c r="K192" s="125">
        <v>218.71</v>
      </c>
      <c r="L192" s="124"/>
      <c r="M192" s="125">
        <f t="shared" si="4"/>
        <v>218.708333333333</v>
      </c>
      <c r="N192" s="125"/>
      <c r="O192" s="124"/>
      <c r="P192" s="132"/>
    </row>
    <row r="193" s="118" customFormat="1" ht="24.95" customHeight="1" spans="1:16">
      <c r="A193" s="124" t="s">
        <v>176</v>
      </c>
      <c r="B193" s="124" t="s">
        <v>324</v>
      </c>
      <c r="C193" s="125">
        <v>10000</v>
      </c>
      <c r="D193" s="124" t="s">
        <v>325</v>
      </c>
      <c r="E193" s="124" t="s">
        <v>49</v>
      </c>
      <c r="F193" s="124" t="s">
        <v>326</v>
      </c>
      <c r="G193" s="100">
        <v>43069</v>
      </c>
      <c r="H193" s="100">
        <v>43250</v>
      </c>
      <c r="I193" s="131">
        <v>181</v>
      </c>
      <c r="J193" s="124">
        <v>4.35</v>
      </c>
      <c r="K193" s="125">
        <v>218.71</v>
      </c>
      <c r="L193" s="124"/>
      <c r="M193" s="125">
        <f t="shared" si="4"/>
        <v>218.708333333333</v>
      </c>
      <c r="N193" s="125"/>
      <c r="O193" s="124"/>
      <c r="P193" s="132"/>
    </row>
    <row r="194" s="118" customFormat="1" ht="24.95" customHeight="1" spans="1:16">
      <c r="A194" s="124" t="s">
        <v>176</v>
      </c>
      <c r="B194" s="124" t="s">
        <v>327</v>
      </c>
      <c r="C194" s="125">
        <v>10000</v>
      </c>
      <c r="D194" s="124" t="s">
        <v>325</v>
      </c>
      <c r="E194" s="124" t="s">
        <v>49</v>
      </c>
      <c r="F194" s="124" t="s">
        <v>326</v>
      </c>
      <c r="G194" s="100">
        <v>43069</v>
      </c>
      <c r="H194" s="100">
        <v>43250</v>
      </c>
      <c r="I194" s="131">
        <v>181</v>
      </c>
      <c r="J194" s="124">
        <v>4.35</v>
      </c>
      <c r="K194" s="125">
        <v>218.71</v>
      </c>
      <c r="L194" s="124"/>
      <c r="M194" s="125">
        <f t="shared" si="4"/>
        <v>218.708333333333</v>
      </c>
      <c r="N194" s="125"/>
      <c r="O194" s="124"/>
      <c r="P194" s="132"/>
    </row>
    <row r="195" s="118" customFormat="1" ht="24.95" customHeight="1" spans="1:16">
      <c r="A195" s="124" t="s">
        <v>176</v>
      </c>
      <c r="B195" s="124" t="s">
        <v>328</v>
      </c>
      <c r="C195" s="125">
        <v>10000</v>
      </c>
      <c r="D195" s="124" t="s">
        <v>325</v>
      </c>
      <c r="E195" s="124" t="s">
        <v>49</v>
      </c>
      <c r="F195" s="124" t="s">
        <v>326</v>
      </c>
      <c r="G195" s="100">
        <v>43069</v>
      </c>
      <c r="H195" s="100">
        <v>43250</v>
      </c>
      <c r="I195" s="131">
        <v>181</v>
      </c>
      <c r="J195" s="124">
        <v>4.35</v>
      </c>
      <c r="K195" s="125">
        <v>218.71</v>
      </c>
      <c r="L195" s="124"/>
      <c r="M195" s="125">
        <f t="shared" si="4"/>
        <v>218.708333333333</v>
      </c>
      <c r="N195" s="125"/>
      <c r="O195" s="124"/>
      <c r="P195" s="132"/>
    </row>
    <row r="196" s="118" customFormat="1" ht="24.95" customHeight="1" spans="1:16">
      <c r="A196" s="124" t="s">
        <v>176</v>
      </c>
      <c r="B196" s="124" t="s">
        <v>329</v>
      </c>
      <c r="C196" s="125">
        <v>10000</v>
      </c>
      <c r="D196" s="124" t="s">
        <v>325</v>
      </c>
      <c r="E196" s="124" t="s">
        <v>49</v>
      </c>
      <c r="F196" s="124" t="s">
        <v>326</v>
      </c>
      <c r="G196" s="100">
        <v>43069</v>
      </c>
      <c r="H196" s="100">
        <v>43250</v>
      </c>
      <c r="I196" s="131">
        <v>181</v>
      </c>
      <c r="J196" s="124">
        <v>4.35</v>
      </c>
      <c r="K196" s="125">
        <v>218.71</v>
      </c>
      <c r="L196" s="124"/>
      <c r="M196" s="125">
        <f t="shared" si="4"/>
        <v>218.708333333333</v>
      </c>
      <c r="N196" s="125"/>
      <c r="O196" s="124"/>
      <c r="P196" s="132"/>
    </row>
    <row r="197" s="118" customFormat="1" ht="24.95" customHeight="1" spans="1:16">
      <c r="A197" s="124" t="s">
        <v>176</v>
      </c>
      <c r="B197" s="124" t="s">
        <v>330</v>
      </c>
      <c r="C197" s="125">
        <v>10000</v>
      </c>
      <c r="D197" s="124" t="s">
        <v>331</v>
      </c>
      <c r="E197" s="124" t="s">
        <v>49</v>
      </c>
      <c r="F197" s="124" t="s">
        <v>332</v>
      </c>
      <c r="G197" s="100">
        <v>43069</v>
      </c>
      <c r="H197" s="100">
        <v>43179</v>
      </c>
      <c r="I197" s="131">
        <v>110</v>
      </c>
      <c r="J197" s="124">
        <v>4.35</v>
      </c>
      <c r="K197" s="125">
        <v>132.92</v>
      </c>
      <c r="L197" s="124"/>
      <c r="M197" s="125">
        <f t="shared" si="4"/>
        <v>132.916666666667</v>
      </c>
      <c r="N197" s="125"/>
      <c r="O197" s="124"/>
      <c r="P197" s="132"/>
    </row>
    <row r="198" s="118" customFormat="1" ht="24.95" customHeight="1" spans="1:16">
      <c r="A198" s="124" t="s">
        <v>176</v>
      </c>
      <c r="B198" s="124" t="s">
        <v>333</v>
      </c>
      <c r="C198" s="125">
        <v>10000</v>
      </c>
      <c r="D198" s="124" t="s">
        <v>331</v>
      </c>
      <c r="E198" s="124" t="s">
        <v>49</v>
      </c>
      <c r="F198" s="124" t="s">
        <v>332</v>
      </c>
      <c r="G198" s="100">
        <v>43069</v>
      </c>
      <c r="H198" s="100">
        <v>43250</v>
      </c>
      <c r="I198" s="131">
        <v>181</v>
      </c>
      <c r="J198" s="124">
        <v>4.35</v>
      </c>
      <c r="K198" s="125">
        <v>218.71</v>
      </c>
      <c r="L198" s="124"/>
      <c r="M198" s="125">
        <f t="shared" si="4"/>
        <v>218.708333333333</v>
      </c>
      <c r="N198" s="125"/>
      <c r="O198" s="124"/>
      <c r="P198" s="132"/>
    </row>
    <row r="199" s="118" customFormat="1" ht="24.95" customHeight="1" spans="1:16">
      <c r="A199" s="124" t="s">
        <v>176</v>
      </c>
      <c r="B199" s="124" t="s">
        <v>334</v>
      </c>
      <c r="C199" s="125">
        <v>10000</v>
      </c>
      <c r="D199" s="124" t="s">
        <v>331</v>
      </c>
      <c r="E199" s="124" t="s">
        <v>49</v>
      </c>
      <c r="F199" s="124" t="s">
        <v>332</v>
      </c>
      <c r="G199" s="100">
        <v>43069</v>
      </c>
      <c r="H199" s="100">
        <v>43250</v>
      </c>
      <c r="I199" s="131">
        <v>181</v>
      </c>
      <c r="J199" s="124">
        <v>4.35</v>
      </c>
      <c r="K199" s="125">
        <v>218.71</v>
      </c>
      <c r="L199" s="124"/>
      <c r="M199" s="125">
        <f t="shared" si="4"/>
        <v>218.708333333333</v>
      </c>
      <c r="N199" s="125"/>
      <c r="O199" s="124"/>
      <c r="P199" s="132"/>
    </row>
    <row r="200" s="118" customFormat="1" ht="24.95" customHeight="1" spans="1:16">
      <c r="A200" s="124" t="s">
        <v>176</v>
      </c>
      <c r="B200" s="124" t="s">
        <v>335</v>
      </c>
      <c r="C200" s="125">
        <v>50000</v>
      </c>
      <c r="D200" s="124" t="s">
        <v>164</v>
      </c>
      <c r="E200" s="124" t="s">
        <v>49</v>
      </c>
      <c r="F200" s="124" t="s">
        <v>336</v>
      </c>
      <c r="G200" s="100" t="s">
        <v>164</v>
      </c>
      <c r="H200" s="100">
        <v>43250</v>
      </c>
      <c r="I200" s="131">
        <v>176</v>
      </c>
      <c r="J200" s="124">
        <v>4.35</v>
      </c>
      <c r="K200" s="125">
        <v>1063.33</v>
      </c>
      <c r="L200" s="124"/>
      <c r="M200" s="125">
        <f t="shared" si="4"/>
        <v>1063.33333333333</v>
      </c>
      <c r="N200" s="125"/>
      <c r="O200" s="124"/>
      <c r="P200" s="132"/>
    </row>
    <row r="201" s="118" customFormat="1" ht="24.95" customHeight="1" spans="1:16">
      <c r="A201" s="124" t="s">
        <v>176</v>
      </c>
      <c r="B201" s="124" t="s">
        <v>337</v>
      </c>
      <c r="C201" s="125">
        <v>50000</v>
      </c>
      <c r="D201" s="124" t="s">
        <v>338</v>
      </c>
      <c r="E201" s="124" t="s">
        <v>49</v>
      </c>
      <c r="F201" s="124" t="s">
        <v>339</v>
      </c>
      <c r="G201" s="100" t="s">
        <v>338</v>
      </c>
      <c r="H201" s="100">
        <v>43189</v>
      </c>
      <c r="I201" s="131">
        <v>99</v>
      </c>
      <c r="J201" s="124">
        <v>4.35</v>
      </c>
      <c r="K201" s="125">
        <v>598.13</v>
      </c>
      <c r="L201" s="124"/>
      <c r="M201" s="125">
        <f t="shared" ref="M201:M264" si="5">C201*I201*J201/36000</f>
        <v>598.125</v>
      </c>
      <c r="N201" s="125"/>
      <c r="O201" s="124"/>
      <c r="P201" s="132"/>
    </row>
    <row r="202" s="118" customFormat="1" ht="24.95" customHeight="1" spans="1:16">
      <c r="A202" s="124" t="s">
        <v>176</v>
      </c>
      <c r="B202" s="124" t="s">
        <v>340</v>
      </c>
      <c r="C202" s="125">
        <v>50000</v>
      </c>
      <c r="D202" s="124" t="s">
        <v>341</v>
      </c>
      <c r="E202" s="124" t="s">
        <v>49</v>
      </c>
      <c r="F202" s="124" t="s">
        <v>342</v>
      </c>
      <c r="G202" s="100" t="s">
        <v>341</v>
      </c>
      <c r="H202" s="100">
        <v>43250</v>
      </c>
      <c r="I202" s="131">
        <v>153</v>
      </c>
      <c r="J202" s="124">
        <v>4.35</v>
      </c>
      <c r="K202" s="125">
        <v>924.38</v>
      </c>
      <c r="L202" s="124"/>
      <c r="M202" s="125">
        <f t="shared" si="5"/>
        <v>924.375</v>
      </c>
      <c r="N202" s="125"/>
      <c r="O202" s="124"/>
      <c r="P202" s="132"/>
    </row>
    <row r="203" s="118" customFormat="1" ht="24.95" customHeight="1" spans="1:16">
      <c r="A203" s="124" t="s">
        <v>176</v>
      </c>
      <c r="B203" s="124" t="s">
        <v>343</v>
      </c>
      <c r="C203" s="125">
        <v>50000</v>
      </c>
      <c r="D203" s="124" t="s">
        <v>344</v>
      </c>
      <c r="E203" s="124" t="s">
        <v>49</v>
      </c>
      <c r="F203" s="124" t="s">
        <v>345</v>
      </c>
      <c r="G203" s="100" t="s">
        <v>344</v>
      </c>
      <c r="H203" s="100">
        <v>43250</v>
      </c>
      <c r="I203" s="131">
        <v>128</v>
      </c>
      <c r="J203" s="124">
        <v>4.35</v>
      </c>
      <c r="K203" s="125">
        <v>773.33</v>
      </c>
      <c r="L203" s="124"/>
      <c r="M203" s="125">
        <f t="shared" si="5"/>
        <v>773.333333333333</v>
      </c>
      <c r="N203" s="125"/>
      <c r="O203" s="124"/>
      <c r="P203" s="132"/>
    </row>
    <row r="204" s="118" customFormat="1" ht="24.95" customHeight="1" spans="1:16">
      <c r="A204" s="124" t="s">
        <v>176</v>
      </c>
      <c r="B204" s="124" t="s">
        <v>346</v>
      </c>
      <c r="C204" s="125">
        <v>50000</v>
      </c>
      <c r="D204" s="124" t="s">
        <v>347</v>
      </c>
      <c r="E204" s="124" t="s">
        <v>49</v>
      </c>
      <c r="F204" s="124" t="s">
        <v>348</v>
      </c>
      <c r="G204" s="100" t="s">
        <v>347</v>
      </c>
      <c r="H204" s="100">
        <v>43250</v>
      </c>
      <c r="I204" s="131">
        <v>121</v>
      </c>
      <c r="J204" s="124">
        <v>4.35</v>
      </c>
      <c r="K204" s="125">
        <v>731.04</v>
      </c>
      <c r="L204" s="124">
        <v>20171210</v>
      </c>
      <c r="M204" s="125">
        <f t="shared" si="5"/>
        <v>731.041666666667</v>
      </c>
      <c r="N204" s="125"/>
      <c r="O204" s="124"/>
      <c r="P204" s="132"/>
    </row>
    <row r="205" s="118" customFormat="1" ht="24.95" customHeight="1" spans="1:16">
      <c r="A205" s="124" t="s">
        <v>176</v>
      </c>
      <c r="B205" s="124" t="s">
        <v>349</v>
      </c>
      <c r="C205" s="125">
        <v>50000</v>
      </c>
      <c r="D205" s="124" t="s">
        <v>350</v>
      </c>
      <c r="E205" s="124" t="s">
        <v>49</v>
      </c>
      <c r="F205" s="124" t="s">
        <v>351</v>
      </c>
      <c r="G205" s="100" t="s">
        <v>350</v>
      </c>
      <c r="H205" s="100">
        <v>43250</v>
      </c>
      <c r="I205" s="131">
        <v>109</v>
      </c>
      <c r="J205" s="124">
        <v>4.35</v>
      </c>
      <c r="K205" s="125">
        <v>658.54</v>
      </c>
      <c r="L205" s="124"/>
      <c r="M205" s="125">
        <f t="shared" si="5"/>
        <v>658.541666666667</v>
      </c>
      <c r="N205" s="125"/>
      <c r="O205" s="124"/>
      <c r="P205" s="132"/>
    </row>
    <row r="206" s="118" customFormat="1" ht="24.95" customHeight="1" spans="1:16">
      <c r="A206" s="124" t="s">
        <v>176</v>
      </c>
      <c r="B206" s="124" t="s">
        <v>352</v>
      </c>
      <c r="C206" s="125">
        <v>30000</v>
      </c>
      <c r="D206" s="124" t="s">
        <v>353</v>
      </c>
      <c r="E206" s="124" t="s">
        <v>49</v>
      </c>
      <c r="F206" s="124" t="s">
        <v>354</v>
      </c>
      <c r="G206" s="100" t="s">
        <v>353</v>
      </c>
      <c r="H206" s="100">
        <v>43250</v>
      </c>
      <c r="I206" s="131">
        <v>64</v>
      </c>
      <c r="J206" s="124">
        <v>4.35</v>
      </c>
      <c r="K206" s="125">
        <v>232</v>
      </c>
      <c r="L206" s="124"/>
      <c r="M206" s="125">
        <f t="shared" si="5"/>
        <v>232</v>
      </c>
      <c r="N206" s="125"/>
      <c r="O206" s="124"/>
      <c r="P206" s="132"/>
    </row>
    <row r="207" s="118" customFormat="1" ht="24.95" customHeight="1" spans="1:16">
      <c r="A207" s="124" t="s">
        <v>176</v>
      </c>
      <c r="B207" s="124" t="s">
        <v>355</v>
      </c>
      <c r="C207" s="125">
        <v>50000</v>
      </c>
      <c r="D207" s="124" t="s">
        <v>356</v>
      </c>
      <c r="E207" s="124" t="s">
        <v>49</v>
      </c>
      <c r="F207" s="124" t="s">
        <v>357</v>
      </c>
      <c r="G207" s="100" t="s">
        <v>356</v>
      </c>
      <c r="H207" s="100">
        <v>43198</v>
      </c>
      <c r="I207" s="131">
        <v>0</v>
      </c>
      <c r="J207" s="124">
        <v>4.35</v>
      </c>
      <c r="K207" s="125">
        <v>0</v>
      </c>
      <c r="L207" s="124"/>
      <c r="M207" s="125">
        <f t="shared" si="5"/>
        <v>0</v>
      </c>
      <c r="N207" s="125"/>
      <c r="O207" s="124"/>
      <c r="P207" s="132"/>
    </row>
    <row r="208" s="118" customFormat="1" ht="24.95" customHeight="1" spans="1:16">
      <c r="A208" s="124" t="s">
        <v>176</v>
      </c>
      <c r="B208" s="124" t="s">
        <v>358</v>
      </c>
      <c r="C208" s="125">
        <v>50000</v>
      </c>
      <c r="D208" s="124" t="s">
        <v>359</v>
      </c>
      <c r="E208" s="124" t="s">
        <v>49</v>
      </c>
      <c r="F208" s="124" t="s">
        <v>360</v>
      </c>
      <c r="G208" s="100" t="s">
        <v>359</v>
      </c>
      <c r="H208" s="100">
        <v>43250</v>
      </c>
      <c r="I208" s="131">
        <v>51</v>
      </c>
      <c r="J208" s="124">
        <v>4.35</v>
      </c>
      <c r="K208" s="125">
        <v>308.13</v>
      </c>
      <c r="L208" s="124"/>
      <c r="M208" s="125">
        <f t="shared" si="5"/>
        <v>308.125</v>
      </c>
      <c r="N208" s="125"/>
      <c r="O208" s="124"/>
      <c r="P208" s="132"/>
    </row>
    <row r="209" s="118" customFormat="1" ht="24.95" customHeight="1" spans="1:16">
      <c r="A209" s="124" t="s">
        <v>176</v>
      </c>
      <c r="B209" s="124" t="s">
        <v>361</v>
      </c>
      <c r="C209" s="125">
        <v>10000</v>
      </c>
      <c r="D209" s="124" t="s">
        <v>359</v>
      </c>
      <c r="E209" s="124" t="s">
        <v>49</v>
      </c>
      <c r="F209" s="124" t="s">
        <v>360</v>
      </c>
      <c r="G209" s="100" t="s">
        <v>359</v>
      </c>
      <c r="H209" s="100">
        <v>43250</v>
      </c>
      <c r="I209" s="131">
        <v>51</v>
      </c>
      <c r="J209" s="124">
        <v>4.35</v>
      </c>
      <c r="K209" s="125">
        <v>61.63</v>
      </c>
      <c r="L209" s="124"/>
      <c r="M209" s="125">
        <f t="shared" si="5"/>
        <v>61.625</v>
      </c>
      <c r="N209" s="125"/>
      <c r="O209" s="124"/>
      <c r="P209" s="132"/>
    </row>
    <row r="210" s="118" customFormat="1" ht="24.95" customHeight="1" spans="1:16">
      <c r="A210" s="124" t="s">
        <v>176</v>
      </c>
      <c r="B210" s="124" t="s">
        <v>362</v>
      </c>
      <c r="C210" s="125">
        <v>20000</v>
      </c>
      <c r="D210" s="124" t="s">
        <v>363</v>
      </c>
      <c r="E210" s="124" t="s">
        <v>49</v>
      </c>
      <c r="F210" s="124" t="s">
        <v>364</v>
      </c>
      <c r="G210" s="100" t="s">
        <v>363</v>
      </c>
      <c r="H210" s="100">
        <v>43250</v>
      </c>
      <c r="I210" s="131">
        <v>15</v>
      </c>
      <c r="J210" s="124">
        <v>4.35</v>
      </c>
      <c r="K210" s="125">
        <v>36.25</v>
      </c>
      <c r="L210" s="124"/>
      <c r="M210" s="125">
        <f t="shared" si="5"/>
        <v>36.25</v>
      </c>
      <c r="N210" s="125"/>
      <c r="O210" s="124"/>
      <c r="P210" s="132"/>
    </row>
    <row r="211" s="118" customFormat="1" ht="24.95" customHeight="1" spans="1:16">
      <c r="A211" s="124" t="s">
        <v>365</v>
      </c>
      <c r="B211" s="124" t="s">
        <v>366</v>
      </c>
      <c r="C211" s="125">
        <v>30000</v>
      </c>
      <c r="D211" s="19">
        <v>42615</v>
      </c>
      <c r="E211" s="124" t="s">
        <v>31</v>
      </c>
      <c r="F211" s="76">
        <v>20180902</v>
      </c>
      <c r="G211" s="19">
        <v>42825</v>
      </c>
      <c r="H211" s="19">
        <v>42980</v>
      </c>
      <c r="I211" s="131">
        <v>156</v>
      </c>
      <c r="J211" s="124">
        <v>4.75</v>
      </c>
      <c r="K211" s="125">
        <v>617.5</v>
      </c>
      <c r="L211" s="124">
        <v>20170720</v>
      </c>
      <c r="M211" s="125">
        <f t="shared" si="5"/>
        <v>617.5</v>
      </c>
      <c r="N211" s="125"/>
      <c r="O211" s="124"/>
      <c r="P211" s="132"/>
    </row>
    <row r="212" s="118" customFormat="1" ht="24.95" customHeight="1" spans="1:16">
      <c r="A212" s="124" t="s">
        <v>365</v>
      </c>
      <c r="B212" s="124" t="s">
        <v>367</v>
      </c>
      <c r="C212" s="125">
        <v>50000</v>
      </c>
      <c r="D212" s="19">
        <v>42618</v>
      </c>
      <c r="E212" s="124" t="s">
        <v>31</v>
      </c>
      <c r="F212" s="76">
        <v>20180905</v>
      </c>
      <c r="G212" s="19">
        <v>42825</v>
      </c>
      <c r="H212" s="19">
        <v>43240</v>
      </c>
      <c r="I212" s="131">
        <v>416</v>
      </c>
      <c r="J212" s="124">
        <v>4.75</v>
      </c>
      <c r="K212" s="125">
        <v>2744.44444444444</v>
      </c>
      <c r="L212" s="124"/>
      <c r="M212" s="125">
        <f t="shared" si="5"/>
        <v>2744.44444444444</v>
      </c>
      <c r="N212" s="125"/>
      <c r="O212" s="124"/>
      <c r="P212" s="132"/>
    </row>
    <row r="213" s="118" customFormat="1" ht="24.95" customHeight="1" spans="1:16">
      <c r="A213" s="124" t="s">
        <v>365</v>
      </c>
      <c r="B213" s="124" t="s">
        <v>368</v>
      </c>
      <c r="C213" s="125">
        <v>50000</v>
      </c>
      <c r="D213" s="19">
        <v>42692</v>
      </c>
      <c r="E213" s="124" t="s">
        <v>31</v>
      </c>
      <c r="F213" s="76">
        <v>20181118</v>
      </c>
      <c r="G213" s="19">
        <v>42826</v>
      </c>
      <c r="H213" s="19">
        <v>43240</v>
      </c>
      <c r="I213" s="131">
        <v>415</v>
      </c>
      <c r="J213" s="124">
        <v>4.75</v>
      </c>
      <c r="K213" s="125">
        <v>2737.84722222222</v>
      </c>
      <c r="L213" s="124"/>
      <c r="M213" s="125">
        <f t="shared" si="5"/>
        <v>2737.84722222222</v>
      </c>
      <c r="N213" s="125"/>
      <c r="O213" s="124"/>
      <c r="P213" s="132"/>
    </row>
    <row r="214" s="118" customFormat="1" ht="24.95" customHeight="1" spans="1:16">
      <c r="A214" s="124" t="s">
        <v>365</v>
      </c>
      <c r="B214" s="124" t="s">
        <v>369</v>
      </c>
      <c r="C214" s="125">
        <v>50000</v>
      </c>
      <c r="D214" s="19">
        <v>42698</v>
      </c>
      <c r="E214" s="124" t="s">
        <v>31</v>
      </c>
      <c r="F214" s="76">
        <v>20181124</v>
      </c>
      <c r="G214" s="19">
        <v>42822</v>
      </c>
      <c r="H214" s="19">
        <v>43240</v>
      </c>
      <c r="I214" s="131">
        <v>419</v>
      </c>
      <c r="J214" s="124">
        <v>4.75</v>
      </c>
      <c r="K214" s="125">
        <v>2764.23611111111</v>
      </c>
      <c r="L214" s="124"/>
      <c r="M214" s="125">
        <f t="shared" si="5"/>
        <v>2764.23611111111</v>
      </c>
      <c r="N214" s="125"/>
      <c r="O214" s="124"/>
      <c r="P214" s="132"/>
    </row>
    <row r="215" s="118" customFormat="1" ht="24.95" customHeight="1" spans="1:16">
      <c r="A215" s="124" t="s">
        <v>365</v>
      </c>
      <c r="B215" s="124" t="s">
        <v>370</v>
      </c>
      <c r="C215" s="125">
        <v>10000</v>
      </c>
      <c r="D215" s="19">
        <v>42703</v>
      </c>
      <c r="E215" s="124" t="s">
        <v>31</v>
      </c>
      <c r="F215" s="76">
        <v>20181129</v>
      </c>
      <c r="G215" s="19">
        <v>42825</v>
      </c>
      <c r="H215" s="19">
        <v>43240</v>
      </c>
      <c r="I215" s="131">
        <v>416</v>
      </c>
      <c r="J215" s="124">
        <v>4.75</v>
      </c>
      <c r="K215" s="125">
        <v>548.888888888889</v>
      </c>
      <c r="L215" s="124"/>
      <c r="M215" s="125">
        <f t="shared" si="5"/>
        <v>548.888888888889</v>
      </c>
      <c r="N215" s="125"/>
      <c r="O215" s="124"/>
      <c r="P215" s="132"/>
    </row>
    <row r="216" s="118" customFormat="1" ht="24.95" customHeight="1" spans="1:16">
      <c r="A216" s="124" t="s">
        <v>365</v>
      </c>
      <c r="B216" s="124" t="s">
        <v>371</v>
      </c>
      <c r="C216" s="125">
        <v>10000</v>
      </c>
      <c r="D216" s="19">
        <v>42703</v>
      </c>
      <c r="E216" s="124" t="s">
        <v>31</v>
      </c>
      <c r="F216" s="76">
        <v>20181129</v>
      </c>
      <c r="G216" s="19">
        <v>42703</v>
      </c>
      <c r="H216" s="19">
        <v>43240</v>
      </c>
      <c r="I216" s="131">
        <v>538</v>
      </c>
      <c r="J216" s="124">
        <v>4.75</v>
      </c>
      <c r="K216" s="125">
        <v>709.861111111111</v>
      </c>
      <c r="L216" s="124"/>
      <c r="M216" s="125">
        <f t="shared" si="5"/>
        <v>709.861111111111</v>
      </c>
      <c r="N216" s="125"/>
      <c r="O216" s="124"/>
      <c r="P216" s="132"/>
    </row>
    <row r="217" s="118" customFormat="1" ht="24.95" customHeight="1" spans="1:16">
      <c r="A217" s="124" t="s">
        <v>365</v>
      </c>
      <c r="B217" s="124" t="s">
        <v>372</v>
      </c>
      <c r="C217" s="125">
        <v>50000</v>
      </c>
      <c r="D217" s="19">
        <v>42704</v>
      </c>
      <c r="E217" s="124" t="s">
        <v>31</v>
      </c>
      <c r="F217" s="76">
        <v>20181130</v>
      </c>
      <c r="G217" s="19">
        <v>42822</v>
      </c>
      <c r="H217" s="19">
        <v>43240</v>
      </c>
      <c r="I217" s="131">
        <v>419</v>
      </c>
      <c r="J217" s="124">
        <v>4.75</v>
      </c>
      <c r="K217" s="125">
        <v>2764.23611111111</v>
      </c>
      <c r="L217" s="124"/>
      <c r="M217" s="125">
        <f t="shared" si="5"/>
        <v>2764.23611111111</v>
      </c>
      <c r="N217" s="125"/>
      <c r="O217" s="124"/>
      <c r="P217" s="132"/>
    </row>
    <row r="218" s="118" customFormat="1" ht="24.95" customHeight="1" spans="1:16">
      <c r="A218" s="124" t="s">
        <v>365</v>
      </c>
      <c r="B218" s="124" t="s">
        <v>373</v>
      </c>
      <c r="C218" s="125">
        <v>50000</v>
      </c>
      <c r="D218" s="19">
        <v>42704</v>
      </c>
      <c r="E218" s="124" t="s">
        <v>31</v>
      </c>
      <c r="F218" s="76">
        <v>20181130</v>
      </c>
      <c r="G218" s="19">
        <v>42822</v>
      </c>
      <c r="H218" s="19">
        <v>43240</v>
      </c>
      <c r="I218" s="131">
        <v>419</v>
      </c>
      <c r="J218" s="124">
        <v>4.75</v>
      </c>
      <c r="K218" s="125">
        <v>2764.23611111111</v>
      </c>
      <c r="L218" s="124"/>
      <c r="M218" s="125">
        <f t="shared" si="5"/>
        <v>2764.23611111111</v>
      </c>
      <c r="N218" s="125"/>
      <c r="O218" s="124"/>
      <c r="P218" s="132"/>
    </row>
    <row r="219" s="118" customFormat="1" ht="24.95" customHeight="1" spans="1:16">
      <c r="A219" s="124" t="s">
        <v>365</v>
      </c>
      <c r="B219" s="124" t="s">
        <v>374</v>
      </c>
      <c r="C219" s="125">
        <v>20000</v>
      </c>
      <c r="D219" s="19">
        <v>42832</v>
      </c>
      <c r="E219" s="124" t="s">
        <v>31</v>
      </c>
      <c r="F219" s="76">
        <v>20190406</v>
      </c>
      <c r="G219" s="19">
        <v>42832</v>
      </c>
      <c r="H219" s="19">
        <v>43240</v>
      </c>
      <c r="I219" s="131">
        <v>409</v>
      </c>
      <c r="J219" s="124">
        <v>4.75</v>
      </c>
      <c r="K219" s="125">
        <v>1079.30555555556</v>
      </c>
      <c r="L219" s="124"/>
      <c r="M219" s="125">
        <f t="shared" si="5"/>
        <v>1079.30555555556</v>
      </c>
      <c r="N219" s="125"/>
      <c r="O219" s="124"/>
      <c r="P219" s="132"/>
    </row>
    <row r="220" s="118" customFormat="1" ht="24.95" customHeight="1" spans="1:16">
      <c r="A220" s="124" t="s">
        <v>365</v>
      </c>
      <c r="B220" s="124" t="s">
        <v>375</v>
      </c>
      <c r="C220" s="125">
        <v>50000</v>
      </c>
      <c r="D220" s="19">
        <v>42838</v>
      </c>
      <c r="E220" s="124" t="s">
        <v>31</v>
      </c>
      <c r="F220" s="76">
        <v>20190413</v>
      </c>
      <c r="G220" s="19">
        <v>42838</v>
      </c>
      <c r="H220" s="19">
        <v>43240</v>
      </c>
      <c r="I220" s="131">
        <v>403</v>
      </c>
      <c r="J220" s="124">
        <v>4.75</v>
      </c>
      <c r="K220" s="125">
        <v>2658.68055555556</v>
      </c>
      <c r="L220" s="124"/>
      <c r="M220" s="125">
        <f t="shared" si="5"/>
        <v>2658.68055555556</v>
      </c>
      <c r="N220" s="125"/>
      <c r="O220" s="124"/>
      <c r="P220" s="132"/>
    </row>
    <row r="221" s="118" customFormat="1" ht="24.95" customHeight="1" spans="1:16">
      <c r="A221" s="124" t="s">
        <v>365</v>
      </c>
      <c r="B221" s="124" t="s">
        <v>376</v>
      </c>
      <c r="C221" s="125">
        <v>50000</v>
      </c>
      <c r="D221" s="19">
        <v>42838</v>
      </c>
      <c r="E221" s="124" t="s">
        <v>31</v>
      </c>
      <c r="F221" s="76">
        <v>20190413</v>
      </c>
      <c r="G221" s="19">
        <v>42837</v>
      </c>
      <c r="H221" s="19">
        <v>43240</v>
      </c>
      <c r="I221" s="131">
        <v>404</v>
      </c>
      <c r="J221" s="124">
        <v>4.75</v>
      </c>
      <c r="K221" s="125">
        <v>2665.27777777778</v>
      </c>
      <c r="L221" s="124"/>
      <c r="M221" s="125">
        <f t="shared" si="5"/>
        <v>2665.27777777778</v>
      </c>
      <c r="N221" s="125"/>
      <c r="O221" s="124"/>
      <c r="P221" s="132"/>
    </row>
    <row r="222" s="118" customFormat="1" ht="24.95" customHeight="1" spans="1:16">
      <c r="A222" s="124" t="s">
        <v>365</v>
      </c>
      <c r="B222" s="124" t="s">
        <v>377</v>
      </c>
      <c r="C222" s="125">
        <v>40000</v>
      </c>
      <c r="D222" s="19">
        <v>42895</v>
      </c>
      <c r="E222" s="124" t="s">
        <v>31</v>
      </c>
      <c r="F222" s="76">
        <v>20190609</v>
      </c>
      <c r="G222" s="19">
        <v>42825</v>
      </c>
      <c r="H222" s="19">
        <v>43240</v>
      </c>
      <c r="I222" s="131">
        <v>416</v>
      </c>
      <c r="J222" s="124">
        <v>4.75</v>
      </c>
      <c r="K222" s="125">
        <v>2195.55555555556</v>
      </c>
      <c r="L222" s="124">
        <v>20170720</v>
      </c>
      <c r="M222" s="125">
        <f t="shared" si="5"/>
        <v>2195.55555555556</v>
      </c>
      <c r="N222" s="125"/>
      <c r="O222" s="124"/>
      <c r="P222" s="132"/>
    </row>
    <row r="223" s="118" customFormat="1" ht="24.95" customHeight="1" spans="1:16">
      <c r="A223" s="124" t="s">
        <v>365</v>
      </c>
      <c r="B223" s="124" t="s">
        <v>378</v>
      </c>
      <c r="C223" s="125">
        <v>50000</v>
      </c>
      <c r="D223" s="19">
        <v>42949</v>
      </c>
      <c r="E223" s="124" t="s">
        <v>49</v>
      </c>
      <c r="F223" s="76">
        <v>20180802</v>
      </c>
      <c r="G223" s="19">
        <v>42949</v>
      </c>
      <c r="H223" s="19">
        <v>43240</v>
      </c>
      <c r="I223" s="131">
        <v>292</v>
      </c>
      <c r="J223" s="124">
        <v>4.35</v>
      </c>
      <c r="K223" s="125">
        <v>1764.16666666667</v>
      </c>
      <c r="L223" s="124"/>
      <c r="M223" s="125">
        <f t="shared" si="5"/>
        <v>1764.16666666667</v>
      </c>
      <c r="N223" s="125"/>
      <c r="O223" s="124"/>
      <c r="P223" s="132"/>
    </row>
    <row r="224" s="118" customFormat="1" ht="24.95" customHeight="1" spans="1:16">
      <c r="A224" s="124" t="s">
        <v>365</v>
      </c>
      <c r="B224" s="124" t="s">
        <v>379</v>
      </c>
      <c r="C224" s="125">
        <v>50000</v>
      </c>
      <c r="D224" s="19">
        <v>42969</v>
      </c>
      <c r="E224" s="124" t="s">
        <v>49</v>
      </c>
      <c r="F224" s="76">
        <v>20180822</v>
      </c>
      <c r="G224" s="19">
        <v>42969</v>
      </c>
      <c r="H224" s="19">
        <v>43240</v>
      </c>
      <c r="I224" s="131">
        <v>272</v>
      </c>
      <c r="J224" s="124">
        <v>4.35</v>
      </c>
      <c r="K224" s="125">
        <v>1643.33333333333</v>
      </c>
      <c r="L224" s="124"/>
      <c r="M224" s="125">
        <f t="shared" si="5"/>
        <v>1643.33333333333</v>
      </c>
      <c r="N224" s="125"/>
      <c r="O224" s="124"/>
      <c r="P224" s="132"/>
    </row>
    <row r="225" s="118" customFormat="1" ht="24.95" customHeight="1" spans="1:16">
      <c r="A225" s="124" t="s">
        <v>365</v>
      </c>
      <c r="B225" s="124" t="s">
        <v>380</v>
      </c>
      <c r="C225" s="125">
        <v>20000</v>
      </c>
      <c r="D225" s="19">
        <v>42974</v>
      </c>
      <c r="E225" s="124" t="s">
        <v>49</v>
      </c>
      <c r="F225" s="76">
        <v>20180827</v>
      </c>
      <c r="G225" s="19">
        <v>42974</v>
      </c>
      <c r="H225" s="19">
        <v>43240</v>
      </c>
      <c r="I225" s="131">
        <v>267</v>
      </c>
      <c r="J225" s="124">
        <v>4.35</v>
      </c>
      <c r="K225" s="125">
        <v>645.25</v>
      </c>
      <c r="L225" s="124"/>
      <c r="M225" s="125">
        <f t="shared" si="5"/>
        <v>645.25</v>
      </c>
      <c r="N225" s="125"/>
      <c r="O225" s="124"/>
      <c r="P225" s="132"/>
    </row>
    <row r="226" s="118" customFormat="1" ht="24.95" customHeight="1" spans="1:16">
      <c r="A226" s="124" t="s">
        <v>365</v>
      </c>
      <c r="B226" s="124" t="s">
        <v>381</v>
      </c>
      <c r="C226" s="125">
        <v>40000</v>
      </c>
      <c r="D226" s="19">
        <v>42974</v>
      </c>
      <c r="E226" s="124" t="s">
        <v>49</v>
      </c>
      <c r="F226" s="76">
        <v>20180827</v>
      </c>
      <c r="G226" s="19">
        <v>42974</v>
      </c>
      <c r="H226" s="19">
        <v>43240</v>
      </c>
      <c r="I226" s="131">
        <v>267</v>
      </c>
      <c r="J226" s="124">
        <v>4.35</v>
      </c>
      <c r="K226" s="125">
        <v>1290.5</v>
      </c>
      <c r="L226" s="124">
        <v>20171210</v>
      </c>
      <c r="M226" s="125">
        <f t="shared" si="5"/>
        <v>1290.5</v>
      </c>
      <c r="N226" s="125"/>
      <c r="O226" s="124"/>
      <c r="P226" s="132"/>
    </row>
    <row r="227" s="118" customFormat="1" ht="24.95" customHeight="1" spans="1:16">
      <c r="A227" s="124" t="s">
        <v>365</v>
      </c>
      <c r="B227" s="124" t="s">
        <v>382</v>
      </c>
      <c r="C227" s="125">
        <v>20000</v>
      </c>
      <c r="D227" s="19">
        <v>43003</v>
      </c>
      <c r="E227" s="124" t="s">
        <v>49</v>
      </c>
      <c r="F227" s="76">
        <v>20180925</v>
      </c>
      <c r="G227" s="19">
        <v>42774</v>
      </c>
      <c r="H227" s="19">
        <v>43240</v>
      </c>
      <c r="I227" s="131">
        <v>467</v>
      </c>
      <c r="J227" s="124">
        <v>4.35</v>
      </c>
      <c r="K227" s="125">
        <v>1128.58333333333</v>
      </c>
      <c r="L227" s="124"/>
      <c r="M227" s="125">
        <f t="shared" si="5"/>
        <v>1128.58333333333</v>
      </c>
      <c r="N227" s="125"/>
      <c r="O227" s="124"/>
      <c r="P227" s="132"/>
    </row>
    <row r="228" s="118" customFormat="1" ht="24.95" customHeight="1" spans="1:15">
      <c r="A228" s="134" t="s">
        <v>365</v>
      </c>
      <c r="B228" s="134" t="s">
        <v>383</v>
      </c>
      <c r="C228" s="135">
        <v>50000</v>
      </c>
      <c r="D228" s="136">
        <v>43006</v>
      </c>
      <c r="E228" s="134" t="s">
        <v>49</v>
      </c>
      <c r="F228" s="137">
        <v>20180928</v>
      </c>
      <c r="G228" s="136">
        <v>43006</v>
      </c>
      <c r="H228" s="136">
        <v>43240</v>
      </c>
      <c r="I228" s="138">
        <v>235</v>
      </c>
      <c r="J228" s="134">
        <v>4.35</v>
      </c>
      <c r="K228" s="135">
        <v>567.92</v>
      </c>
      <c r="L228" s="134"/>
      <c r="M228" s="135">
        <v>567.92</v>
      </c>
      <c r="N228" s="135"/>
      <c r="O228" s="139" t="s">
        <v>384</v>
      </c>
    </row>
    <row r="229" s="118" customFormat="1" ht="24.95" customHeight="1" spans="1:16">
      <c r="A229" s="124" t="s">
        <v>365</v>
      </c>
      <c r="B229" s="124" t="s">
        <v>385</v>
      </c>
      <c r="C229" s="125">
        <v>50000</v>
      </c>
      <c r="D229" s="19">
        <v>43017</v>
      </c>
      <c r="E229" s="124" t="s">
        <v>49</v>
      </c>
      <c r="F229" s="76">
        <v>20181009</v>
      </c>
      <c r="G229" s="19">
        <v>43017</v>
      </c>
      <c r="H229" s="19">
        <v>43240</v>
      </c>
      <c r="I229" s="131">
        <v>223</v>
      </c>
      <c r="J229" s="124">
        <v>4.35</v>
      </c>
      <c r="K229" s="125">
        <v>1347.29166666667</v>
      </c>
      <c r="L229" s="124"/>
      <c r="M229" s="125">
        <f t="shared" si="5"/>
        <v>1347.29166666667</v>
      </c>
      <c r="N229" s="125"/>
      <c r="O229" s="124"/>
      <c r="P229" s="132"/>
    </row>
    <row r="230" s="118" customFormat="1" ht="24.95" customHeight="1" spans="1:16">
      <c r="A230" s="124" t="s">
        <v>365</v>
      </c>
      <c r="B230" s="124" t="s">
        <v>386</v>
      </c>
      <c r="C230" s="125">
        <v>30000</v>
      </c>
      <c r="D230" s="19">
        <v>43033</v>
      </c>
      <c r="E230" s="124" t="s">
        <v>49</v>
      </c>
      <c r="F230" s="76">
        <v>20181025</v>
      </c>
      <c r="G230" s="19">
        <v>43033</v>
      </c>
      <c r="H230" s="19">
        <v>43240</v>
      </c>
      <c r="I230" s="131">
        <v>209</v>
      </c>
      <c r="J230" s="124">
        <v>4.35</v>
      </c>
      <c r="K230" s="125">
        <v>757.625</v>
      </c>
      <c r="L230" s="124"/>
      <c r="M230" s="125">
        <f t="shared" si="5"/>
        <v>757.625</v>
      </c>
      <c r="N230" s="125"/>
      <c r="O230" s="124"/>
      <c r="P230" s="132"/>
    </row>
    <row r="231" s="118" customFormat="1" ht="24.95" customHeight="1" spans="1:16">
      <c r="A231" s="124" t="s">
        <v>365</v>
      </c>
      <c r="B231" s="124" t="s">
        <v>387</v>
      </c>
      <c r="C231" s="125">
        <v>30000</v>
      </c>
      <c r="D231" s="19">
        <v>43033</v>
      </c>
      <c r="E231" s="124" t="s">
        <v>49</v>
      </c>
      <c r="F231" s="76">
        <v>20181025</v>
      </c>
      <c r="G231" s="19">
        <v>43033</v>
      </c>
      <c r="H231" s="19">
        <v>43240</v>
      </c>
      <c r="I231" s="131">
        <v>208</v>
      </c>
      <c r="J231" s="124">
        <v>4.35</v>
      </c>
      <c r="K231" s="125">
        <v>754</v>
      </c>
      <c r="L231" s="124"/>
      <c r="M231" s="125">
        <f t="shared" si="5"/>
        <v>754</v>
      </c>
      <c r="N231" s="125"/>
      <c r="O231" s="124"/>
      <c r="P231" s="132"/>
    </row>
    <row r="232" s="118" customFormat="1" ht="24.95" customHeight="1" spans="1:16">
      <c r="A232" s="124" t="s">
        <v>365</v>
      </c>
      <c r="B232" s="124" t="s">
        <v>388</v>
      </c>
      <c r="C232" s="125">
        <v>30000</v>
      </c>
      <c r="D232" s="19">
        <v>43033</v>
      </c>
      <c r="E232" s="124" t="s">
        <v>49</v>
      </c>
      <c r="F232" s="76">
        <v>20181025</v>
      </c>
      <c r="G232" s="19">
        <v>43033</v>
      </c>
      <c r="H232" s="19">
        <v>43240</v>
      </c>
      <c r="I232" s="131">
        <v>208</v>
      </c>
      <c r="J232" s="124">
        <v>4.35</v>
      </c>
      <c r="K232" s="125">
        <v>754</v>
      </c>
      <c r="L232" s="124"/>
      <c r="M232" s="125">
        <f t="shared" si="5"/>
        <v>754</v>
      </c>
      <c r="N232" s="125"/>
      <c r="O232" s="124"/>
      <c r="P232" s="132"/>
    </row>
    <row r="233" s="118" customFormat="1" ht="24.95" customHeight="1" spans="1:16">
      <c r="A233" s="124" t="s">
        <v>365</v>
      </c>
      <c r="B233" s="124" t="s">
        <v>389</v>
      </c>
      <c r="C233" s="125">
        <v>30000</v>
      </c>
      <c r="D233" s="19">
        <v>43033</v>
      </c>
      <c r="E233" s="124" t="s">
        <v>49</v>
      </c>
      <c r="F233" s="76">
        <v>20181025</v>
      </c>
      <c r="G233" s="19">
        <v>43033</v>
      </c>
      <c r="H233" s="19">
        <v>43240</v>
      </c>
      <c r="I233" s="131">
        <v>208</v>
      </c>
      <c r="J233" s="124">
        <v>4.35</v>
      </c>
      <c r="K233" s="125">
        <v>754</v>
      </c>
      <c r="L233" s="124"/>
      <c r="M233" s="125">
        <f t="shared" si="5"/>
        <v>754</v>
      </c>
      <c r="N233" s="125"/>
      <c r="O233" s="124"/>
      <c r="P233" s="132"/>
    </row>
    <row r="234" s="118" customFormat="1" ht="24.95" customHeight="1" spans="1:16">
      <c r="A234" s="124" t="s">
        <v>365</v>
      </c>
      <c r="B234" s="124" t="s">
        <v>390</v>
      </c>
      <c r="C234" s="125">
        <v>30000</v>
      </c>
      <c r="D234" s="19">
        <v>43033</v>
      </c>
      <c r="E234" s="124" t="s">
        <v>49</v>
      </c>
      <c r="F234" s="76">
        <v>20181025</v>
      </c>
      <c r="G234" s="19">
        <v>43033</v>
      </c>
      <c r="H234" s="19">
        <v>43240</v>
      </c>
      <c r="I234" s="131">
        <v>208</v>
      </c>
      <c r="J234" s="124">
        <v>4.35</v>
      </c>
      <c r="K234" s="125">
        <v>754</v>
      </c>
      <c r="L234" s="124"/>
      <c r="M234" s="125">
        <f t="shared" si="5"/>
        <v>754</v>
      </c>
      <c r="N234" s="125"/>
      <c r="O234" s="124"/>
      <c r="P234" s="132"/>
    </row>
    <row r="235" s="118" customFormat="1" ht="24.95" customHeight="1" spans="1:16">
      <c r="A235" s="124" t="s">
        <v>365</v>
      </c>
      <c r="B235" s="124" t="s">
        <v>391</v>
      </c>
      <c r="C235" s="125">
        <v>30000</v>
      </c>
      <c r="D235" s="19">
        <v>43035</v>
      </c>
      <c r="E235" s="124" t="s">
        <v>49</v>
      </c>
      <c r="F235" s="76">
        <v>20181027</v>
      </c>
      <c r="G235" s="19">
        <v>43033</v>
      </c>
      <c r="H235" s="19">
        <v>43240</v>
      </c>
      <c r="I235" s="131">
        <v>208</v>
      </c>
      <c r="J235" s="124">
        <v>4.35</v>
      </c>
      <c r="K235" s="125">
        <v>754</v>
      </c>
      <c r="L235" s="124"/>
      <c r="M235" s="125">
        <f t="shared" si="5"/>
        <v>754</v>
      </c>
      <c r="N235" s="125"/>
      <c r="O235" s="124"/>
      <c r="P235" s="132"/>
    </row>
    <row r="236" s="118" customFormat="1" ht="24.95" customHeight="1" spans="1:16">
      <c r="A236" s="124" t="s">
        <v>365</v>
      </c>
      <c r="B236" s="124" t="s">
        <v>392</v>
      </c>
      <c r="C236" s="125">
        <v>30000</v>
      </c>
      <c r="D236" s="19">
        <v>43035</v>
      </c>
      <c r="E236" s="124" t="s">
        <v>49</v>
      </c>
      <c r="F236" s="76">
        <v>20181027</v>
      </c>
      <c r="G236" s="19">
        <v>43033</v>
      </c>
      <c r="H236" s="19">
        <v>43240</v>
      </c>
      <c r="I236" s="131">
        <v>208</v>
      </c>
      <c r="J236" s="124">
        <v>4.35</v>
      </c>
      <c r="K236" s="125">
        <v>754</v>
      </c>
      <c r="L236" s="124"/>
      <c r="M236" s="125">
        <f t="shared" si="5"/>
        <v>754</v>
      </c>
      <c r="N236" s="125"/>
      <c r="O236" s="124"/>
      <c r="P236" s="132"/>
    </row>
    <row r="237" s="118" customFormat="1" ht="24.95" customHeight="1" spans="1:16">
      <c r="A237" s="124" t="s">
        <v>365</v>
      </c>
      <c r="B237" s="124" t="s">
        <v>393</v>
      </c>
      <c r="C237" s="125">
        <v>50000</v>
      </c>
      <c r="D237" s="19">
        <v>43035</v>
      </c>
      <c r="E237" s="124" t="s">
        <v>31</v>
      </c>
      <c r="F237" s="76">
        <v>20191027</v>
      </c>
      <c r="G237" s="19">
        <v>43035</v>
      </c>
      <c r="H237" s="19">
        <v>43240</v>
      </c>
      <c r="I237" s="131">
        <v>206</v>
      </c>
      <c r="J237" s="124">
        <v>4.75</v>
      </c>
      <c r="K237" s="125">
        <v>1359.02777777778</v>
      </c>
      <c r="L237" s="124"/>
      <c r="M237" s="125">
        <f t="shared" si="5"/>
        <v>1359.02777777778</v>
      </c>
      <c r="N237" s="125"/>
      <c r="O237" s="124"/>
      <c r="P237" s="132"/>
    </row>
    <row r="238" s="118" customFormat="1" ht="24.95" customHeight="1" spans="1:16">
      <c r="A238" s="124" t="s">
        <v>365</v>
      </c>
      <c r="B238" s="124" t="s">
        <v>394</v>
      </c>
      <c r="C238" s="125">
        <v>30000</v>
      </c>
      <c r="D238" s="19">
        <v>43035</v>
      </c>
      <c r="E238" s="124" t="s">
        <v>49</v>
      </c>
      <c r="F238" s="76">
        <v>20181027</v>
      </c>
      <c r="G238" s="19">
        <v>43035</v>
      </c>
      <c r="H238" s="19">
        <v>43240</v>
      </c>
      <c r="I238" s="131">
        <v>206</v>
      </c>
      <c r="J238" s="124">
        <v>4.35</v>
      </c>
      <c r="K238" s="125">
        <v>746.75</v>
      </c>
      <c r="L238" s="124"/>
      <c r="M238" s="125">
        <f t="shared" si="5"/>
        <v>746.75</v>
      </c>
      <c r="N238" s="125"/>
      <c r="O238" s="124"/>
      <c r="P238" s="132"/>
    </row>
    <row r="239" s="118" customFormat="1" ht="24.95" customHeight="1" spans="1:16">
      <c r="A239" s="124" t="s">
        <v>365</v>
      </c>
      <c r="B239" s="124" t="s">
        <v>395</v>
      </c>
      <c r="C239" s="125">
        <v>30000</v>
      </c>
      <c r="D239" s="19">
        <v>43035</v>
      </c>
      <c r="E239" s="124" t="s">
        <v>49</v>
      </c>
      <c r="F239" s="76">
        <v>20181027</v>
      </c>
      <c r="G239" s="19">
        <v>43035</v>
      </c>
      <c r="H239" s="19">
        <v>43240</v>
      </c>
      <c r="I239" s="131">
        <v>206</v>
      </c>
      <c r="J239" s="124">
        <v>4.35</v>
      </c>
      <c r="K239" s="125">
        <v>746.75</v>
      </c>
      <c r="L239" s="124"/>
      <c r="M239" s="125">
        <f t="shared" si="5"/>
        <v>746.75</v>
      </c>
      <c r="N239" s="125"/>
      <c r="O239" s="124"/>
      <c r="P239" s="132"/>
    </row>
    <row r="240" s="118" customFormat="1" ht="24.95" customHeight="1" spans="1:16">
      <c r="A240" s="124" t="s">
        <v>365</v>
      </c>
      <c r="B240" s="124" t="s">
        <v>396</v>
      </c>
      <c r="C240" s="125">
        <v>30000</v>
      </c>
      <c r="D240" s="19">
        <v>43035</v>
      </c>
      <c r="E240" s="124" t="s">
        <v>49</v>
      </c>
      <c r="F240" s="76">
        <v>20181027</v>
      </c>
      <c r="G240" s="19">
        <v>43035</v>
      </c>
      <c r="H240" s="19">
        <v>43240</v>
      </c>
      <c r="I240" s="131">
        <v>206</v>
      </c>
      <c r="J240" s="124">
        <v>4.35</v>
      </c>
      <c r="K240" s="125">
        <v>746.75</v>
      </c>
      <c r="L240" s="124"/>
      <c r="M240" s="125">
        <f t="shared" si="5"/>
        <v>746.75</v>
      </c>
      <c r="N240" s="125"/>
      <c r="O240" s="124"/>
      <c r="P240" s="132"/>
    </row>
    <row r="241" s="118" customFormat="1" ht="24.95" customHeight="1" spans="1:16">
      <c r="A241" s="124" t="s">
        <v>365</v>
      </c>
      <c r="B241" s="124" t="s">
        <v>397</v>
      </c>
      <c r="C241" s="125">
        <v>30000</v>
      </c>
      <c r="D241" s="19">
        <v>43038</v>
      </c>
      <c r="E241" s="124" t="s">
        <v>49</v>
      </c>
      <c r="F241" s="76">
        <v>20181030</v>
      </c>
      <c r="G241" s="19">
        <v>43038</v>
      </c>
      <c r="H241" s="19">
        <v>43240</v>
      </c>
      <c r="I241" s="131">
        <v>203</v>
      </c>
      <c r="J241" s="124">
        <v>4.35</v>
      </c>
      <c r="K241" s="125">
        <v>735.875</v>
      </c>
      <c r="L241" s="124"/>
      <c r="M241" s="125">
        <f t="shared" si="5"/>
        <v>735.875</v>
      </c>
      <c r="N241" s="125"/>
      <c r="O241" s="124"/>
      <c r="P241" s="132"/>
    </row>
    <row r="242" s="118" customFormat="1" ht="24.95" customHeight="1" spans="1:16">
      <c r="A242" s="124" t="s">
        <v>365</v>
      </c>
      <c r="B242" s="124" t="s">
        <v>398</v>
      </c>
      <c r="C242" s="125">
        <v>30000</v>
      </c>
      <c r="D242" s="19">
        <v>43038</v>
      </c>
      <c r="E242" s="124" t="s">
        <v>49</v>
      </c>
      <c r="F242" s="76">
        <v>20181030</v>
      </c>
      <c r="G242" s="19">
        <v>43038</v>
      </c>
      <c r="H242" s="19">
        <v>43240</v>
      </c>
      <c r="I242" s="131">
        <v>203</v>
      </c>
      <c r="J242" s="124">
        <v>4.35</v>
      </c>
      <c r="K242" s="125">
        <v>735.875</v>
      </c>
      <c r="L242" s="124"/>
      <c r="M242" s="125">
        <f t="shared" si="5"/>
        <v>735.875</v>
      </c>
      <c r="N242" s="125"/>
      <c r="O242" s="124"/>
      <c r="P242" s="132"/>
    </row>
    <row r="243" s="118" customFormat="1" ht="24.95" customHeight="1" spans="1:16">
      <c r="A243" s="124" t="s">
        <v>365</v>
      </c>
      <c r="B243" s="124" t="s">
        <v>399</v>
      </c>
      <c r="C243" s="125">
        <v>30000</v>
      </c>
      <c r="D243" s="19">
        <v>43038</v>
      </c>
      <c r="E243" s="124" t="s">
        <v>49</v>
      </c>
      <c r="F243" s="76">
        <v>20181030</v>
      </c>
      <c r="G243" s="19">
        <v>43038</v>
      </c>
      <c r="H243" s="19">
        <v>43240</v>
      </c>
      <c r="I243" s="131">
        <v>203</v>
      </c>
      <c r="J243" s="124">
        <v>4.35</v>
      </c>
      <c r="K243" s="125">
        <v>735.875</v>
      </c>
      <c r="L243" s="124"/>
      <c r="M243" s="125">
        <f t="shared" si="5"/>
        <v>735.875</v>
      </c>
      <c r="N243" s="125"/>
      <c r="O243" s="124"/>
      <c r="P243" s="132"/>
    </row>
    <row r="244" s="118" customFormat="1" ht="24.95" customHeight="1" spans="1:16">
      <c r="A244" s="124" t="s">
        <v>365</v>
      </c>
      <c r="B244" s="124" t="s">
        <v>400</v>
      </c>
      <c r="C244" s="125">
        <v>30000</v>
      </c>
      <c r="D244" s="19">
        <v>43038</v>
      </c>
      <c r="E244" s="124" t="s">
        <v>49</v>
      </c>
      <c r="F244" s="76">
        <v>20181030</v>
      </c>
      <c r="G244" s="19">
        <v>43038</v>
      </c>
      <c r="H244" s="19">
        <v>43240</v>
      </c>
      <c r="I244" s="131">
        <v>203</v>
      </c>
      <c r="J244" s="124">
        <v>4.35</v>
      </c>
      <c r="K244" s="125">
        <v>735.875</v>
      </c>
      <c r="L244" s="124"/>
      <c r="M244" s="125">
        <f t="shared" si="5"/>
        <v>735.875</v>
      </c>
      <c r="N244" s="125"/>
      <c r="O244" s="124"/>
      <c r="P244" s="132"/>
    </row>
    <row r="245" s="118" customFormat="1" ht="24.95" customHeight="1" spans="1:16">
      <c r="A245" s="124" t="s">
        <v>365</v>
      </c>
      <c r="B245" s="124" t="s">
        <v>401</v>
      </c>
      <c r="C245" s="125">
        <v>30000</v>
      </c>
      <c r="D245" s="19">
        <v>43038</v>
      </c>
      <c r="E245" s="124" t="s">
        <v>49</v>
      </c>
      <c r="F245" s="76">
        <v>20181030</v>
      </c>
      <c r="G245" s="19">
        <v>43038</v>
      </c>
      <c r="H245" s="19">
        <v>43240</v>
      </c>
      <c r="I245" s="131">
        <v>203</v>
      </c>
      <c r="J245" s="124">
        <v>4.35</v>
      </c>
      <c r="K245" s="125">
        <v>735.875</v>
      </c>
      <c r="L245" s="124"/>
      <c r="M245" s="125">
        <f t="shared" si="5"/>
        <v>735.875</v>
      </c>
      <c r="N245" s="125"/>
      <c r="O245" s="124"/>
      <c r="P245" s="132"/>
    </row>
    <row r="246" s="118" customFormat="1" ht="24.95" customHeight="1" spans="1:16">
      <c r="A246" s="124" t="s">
        <v>365</v>
      </c>
      <c r="B246" s="124" t="s">
        <v>402</v>
      </c>
      <c r="C246" s="125">
        <v>30000</v>
      </c>
      <c r="D246" s="19">
        <v>43052</v>
      </c>
      <c r="E246" s="124" t="s">
        <v>49</v>
      </c>
      <c r="F246" s="76">
        <v>20181113</v>
      </c>
      <c r="G246" s="19">
        <v>43052</v>
      </c>
      <c r="H246" s="19">
        <v>43240</v>
      </c>
      <c r="I246" s="131">
        <v>189</v>
      </c>
      <c r="J246" s="124">
        <v>4.35</v>
      </c>
      <c r="K246" s="125">
        <v>685.125</v>
      </c>
      <c r="L246" s="124"/>
      <c r="M246" s="125">
        <f t="shared" si="5"/>
        <v>685.125</v>
      </c>
      <c r="N246" s="125"/>
      <c r="O246" s="124"/>
      <c r="P246" s="132"/>
    </row>
    <row r="247" s="118" customFormat="1" ht="24.95" customHeight="1" spans="1:16">
      <c r="A247" s="124" t="s">
        <v>365</v>
      </c>
      <c r="B247" s="124" t="s">
        <v>403</v>
      </c>
      <c r="C247" s="125">
        <v>30000</v>
      </c>
      <c r="D247" s="19">
        <v>43052</v>
      </c>
      <c r="E247" s="124" t="s">
        <v>49</v>
      </c>
      <c r="F247" s="76">
        <v>20181113</v>
      </c>
      <c r="G247" s="19">
        <v>43052</v>
      </c>
      <c r="H247" s="19">
        <v>43240</v>
      </c>
      <c r="I247" s="131">
        <v>189</v>
      </c>
      <c r="J247" s="124">
        <v>4.35</v>
      </c>
      <c r="K247" s="125">
        <v>685.125</v>
      </c>
      <c r="L247" s="124"/>
      <c r="M247" s="125">
        <f t="shared" si="5"/>
        <v>685.125</v>
      </c>
      <c r="N247" s="125"/>
      <c r="O247" s="124"/>
      <c r="P247" s="132"/>
    </row>
    <row r="248" s="118" customFormat="1" ht="24.95" customHeight="1" spans="1:16">
      <c r="A248" s="124" t="s">
        <v>365</v>
      </c>
      <c r="B248" s="124" t="s">
        <v>404</v>
      </c>
      <c r="C248" s="125">
        <v>30000</v>
      </c>
      <c r="D248" s="19">
        <v>43053</v>
      </c>
      <c r="E248" s="124" t="s">
        <v>49</v>
      </c>
      <c r="F248" s="76">
        <v>20181114</v>
      </c>
      <c r="G248" s="19">
        <v>43053</v>
      </c>
      <c r="H248" s="19">
        <v>43240</v>
      </c>
      <c r="I248" s="131">
        <v>188</v>
      </c>
      <c r="J248" s="124">
        <v>4.35</v>
      </c>
      <c r="K248" s="125">
        <v>681.5</v>
      </c>
      <c r="L248" s="124"/>
      <c r="M248" s="125">
        <f t="shared" si="5"/>
        <v>681.5</v>
      </c>
      <c r="N248" s="125"/>
      <c r="O248" s="124"/>
      <c r="P248" s="132"/>
    </row>
    <row r="249" s="118" customFormat="1" ht="24.95" customHeight="1" spans="1:16">
      <c r="A249" s="124" t="s">
        <v>365</v>
      </c>
      <c r="B249" s="124" t="s">
        <v>405</v>
      </c>
      <c r="C249" s="125">
        <v>30000</v>
      </c>
      <c r="D249" s="19">
        <v>43056</v>
      </c>
      <c r="E249" s="124" t="s">
        <v>49</v>
      </c>
      <c r="F249" s="76">
        <v>20181117</v>
      </c>
      <c r="G249" s="19">
        <v>43056</v>
      </c>
      <c r="H249" s="19">
        <v>43240</v>
      </c>
      <c r="I249" s="131">
        <v>185</v>
      </c>
      <c r="J249" s="124">
        <v>4.35</v>
      </c>
      <c r="K249" s="125">
        <v>670.625</v>
      </c>
      <c r="L249" s="124"/>
      <c r="M249" s="125">
        <f t="shared" si="5"/>
        <v>670.625</v>
      </c>
      <c r="N249" s="125"/>
      <c r="O249" s="124"/>
      <c r="P249" s="132"/>
    </row>
    <row r="250" s="118" customFormat="1" ht="24.95" customHeight="1" spans="1:16">
      <c r="A250" s="124" t="s">
        <v>365</v>
      </c>
      <c r="B250" s="124" t="s">
        <v>406</v>
      </c>
      <c r="C250" s="125">
        <v>50000</v>
      </c>
      <c r="D250" s="19">
        <v>43056</v>
      </c>
      <c r="E250" s="124" t="s">
        <v>49</v>
      </c>
      <c r="F250" s="76">
        <v>20181117</v>
      </c>
      <c r="G250" s="19">
        <v>43056</v>
      </c>
      <c r="H250" s="19">
        <v>43240</v>
      </c>
      <c r="I250" s="131">
        <v>185</v>
      </c>
      <c r="J250" s="124">
        <v>4.35</v>
      </c>
      <c r="K250" s="125">
        <v>1117.70833333333</v>
      </c>
      <c r="L250" s="124"/>
      <c r="M250" s="125">
        <f t="shared" si="5"/>
        <v>1117.70833333333</v>
      </c>
      <c r="N250" s="125"/>
      <c r="O250" s="124"/>
      <c r="P250" s="132"/>
    </row>
    <row r="251" s="118" customFormat="1" ht="24.95" customHeight="1" spans="1:16">
      <c r="A251" s="124" t="s">
        <v>365</v>
      </c>
      <c r="B251" s="124" t="s">
        <v>407</v>
      </c>
      <c r="C251" s="125">
        <v>50000</v>
      </c>
      <c r="D251" s="19">
        <v>43056</v>
      </c>
      <c r="E251" s="124" t="s">
        <v>49</v>
      </c>
      <c r="F251" s="76">
        <v>20181117</v>
      </c>
      <c r="G251" s="19">
        <v>43056</v>
      </c>
      <c r="H251" s="19">
        <v>43240</v>
      </c>
      <c r="I251" s="131">
        <v>185</v>
      </c>
      <c r="J251" s="124">
        <v>4.35</v>
      </c>
      <c r="K251" s="125">
        <v>1117.70833333333</v>
      </c>
      <c r="L251" s="124"/>
      <c r="M251" s="125">
        <f t="shared" si="5"/>
        <v>1117.70833333333</v>
      </c>
      <c r="N251" s="125"/>
      <c r="O251" s="124"/>
      <c r="P251" s="132"/>
    </row>
    <row r="252" s="118" customFormat="1" ht="24.95" customHeight="1" spans="1:16">
      <c r="A252" s="124" t="s">
        <v>365</v>
      </c>
      <c r="B252" s="124" t="s">
        <v>408</v>
      </c>
      <c r="C252" s="125">
        <v>50000</v>
      </c>
      <c r="D252" s="19">
        <v>43059</v>
      </c>
      <c r="E252" s="124" t="s">
        <v>49</v>
      </c>
      <c r="F252" s="76">
        <v>20181120</v>
      </c>
      <c r="G252" s="19">
        <v>43059</v>
      </c>
      <c r="H252" s="19">
        <v>43240</v>
      </c>
      <c r="I252" s="131">
        <v>182</v>
      </c>
      <c r="J252" s="124">
        <v>4.35</v>
      </c>
      <c r="K252" s="125">
        <v>1099.58333333333</v>
      </c>
      <c r="L252" s="124"/>
      <c r="M252" s="125">
        <f t="shared" si="5"/>
        <v>1099.58333333333</v>
      </c>
      <c r="N252" s="125"/>
      <c r="O252" s="124"/>
      <c r="P252" s="132"/>
    </row>
    <row r="253" s="118" customFormat="1" ht="24.95" customHeight="1" spans="1:16">
      <c r="A253" s="124" t="s">
        <v>365</v>
      </c>
      <c r="B253" s="124" t="s">
        <v>409</v>
      </c>
      <c r="C253" s="125">
        <v>30000</v>
      </c>
      <c r="D253" s="19">
        <v>43069</v>
      </c>
      <c r="E253" s="124" t="s">
        <v>49</v>
      </c>
      <c r="F253" s="76">
        <v>20181113</v>
      </c>
      <c r="G253" s="19">
        <v>43069</v>
      </c>
      <c r="H253" s="19">
        <v>43240</v>
      </c>
      <c r="I253" s="131">
        <v>172</v>
      </c>
      <c r="J253" s="124">
        <v>4.35</v>
      </c>
      <c r="K253" s="125">
        <v>623.5</v>
      </c>
      <c r="L253" s="124"/>
      <c r="M253" s="125">
        <f t="shared" si="5"/>
        <v>623.5</v>
      </c>
      <c r="N253" s="125"/>
      <c r="O253" s="124"/>
      <c r="P253" s="132"/>
    </row>
    <row r="254" s="118" customFormat="1" ht="24.95" customHeight="1" spans="1:16">
      <c r="A254" s="124" t="s">
        <v>365</v>
      </c>
      <c r="B254" s="124" t="s">
        <v>410</v>
      </c>
      <c r="C254" s="125">
        <v>30000</v>
      </c>
      <c r="D254" s="19">
        <v>43069</v>
      </c>
      <c r="E254" s="124" t="s">
        <v>49</v>
      </c>
      <c r="F254" s="76">
        <v>20181130</v>
      </c>
      <c r="G254" s="19">
        <v>43069</v>
      </c>
      <c r="H254" s="19">
        <v>43240</v>
      </c>
      <c r="I254" s="131">
        <v>172</v>
      </c>
      <c r="J254" s="124">
        <v>4.35</v>
      </c>
      <c r="K254" s="125">
        <v>623.5</v>
      </c>
      <c r="L254" s="124"/>
      <c r="M254" s="125">
        <f t="shared" si="5"/>
        <v>623.5</v>
      </c>
      <c r="N254" s="125"/>
      <c r="O254" s="124"/>
      <c r="P254" s="132"/>
    </row>
    <row r="255" s="118" customFormat="1" ht="24.95" customHeight="1" spans="1:16">
      <c r="A255" s="124" t="s">
        <v>365</v>
      </c>
      <c r="B255" s="124" t="s">
        <v>411</v>
      </c>
      <c r="C255" s="125">
        <v>50000</v>
      </c>
      <c r="D255" s="19">
        <v>43077</v>
      </c>
      <c r="E255" s="124" t="s">
        <v>49</v>
      </c>
      <c r="F255" s="76">
        <v>20181208</v>
      </c>
      <c r="G255" s="19">
        <v>43077</v>
      </c>
      <c r="H255" s="19">
        <v>43240</v>
      </c>
      <c r="I255" s="131">
        <v>164</v>
      </c>
      <c r="J255" s="124">
        <v>4.35</v>
      </c>
      <c r="K255" s="125">
        <v>990.833333333333</v>
      </c>
      <c r="L255" s="124"/>
      <c r="M255" s="125">
        <f t="shared" si="5"/>
        <v>990.833333333333</v>
      </c>
      <c r="N255" s="125"/>
      <c r="O255" s="124"/>
      <c r="P255" s="132"/>
    </row>
    <row r="256" s="118" customFormat="1" ht="24.95" customHeight="1" spans="1:16">
      <c r="A256" s="124" t="s">
        <v>365</v>
      </c>
      <c r="B256" s="124" t="s">
        <v>412</v>
      </c>
      <c r="C256" s="125">
        <v>50000</v>
      </c>
      <c r="D256" s="19">
        <v>43180</v>
      </c>
      <c r="E256" s="124" t="s">
        <v>49</v>
      </c>
      <c r="F256" s="76">
        <v>20190321</v>
      </c>
      <c r="G256" s="19">
        <v>43180</v>
      </c>
      <c r="H256" s="19">
        <v>43240</v>
      </c>
      <c r="I256" s="131">
        <v>61</v>
      </c>
      <c r="J256" s="124">
        <v>4.35</v>
      </c>
      <c r="K256" s="125">
        <v>368.541666666667</v>
      </c>
      <c r="L256" s="124"/>
      <c r="M256" s="125">
        <f t="shared" si="5"/>
        <v>368.541666666667</v>
      </c>
      <c r="N256" s="125"/>
      <c r="O256" s="124"/>
      <c r="P256" s="132"/>
    </row>
    <row r="257" s="118" customFormat="1" ht="24.95" customHeight="1" spans="1:16">
      <c r="A257" s="124" t="s">
        <v>365</v>
      </c>
      <c r="B257" s="124" t="s">
        <v>413</v>
      </c>
      <c r="C257" s="125">
        <v>50000</v>
      </c>
      <c r="D257" s="19" t="s">
        <v>414</v>
      </c>
      <c r="E257" s="124" t="s">
        <v>31</v>
      </c>
      <c r="F257" s="76">
        <v>2017099</v>
      </c>
      <c r="G257" s="19">
        <v>42825</v>
      </c>
      <c r="H257" s="19">
        <v>42978</v>
      </c>
      <c r="I257" s="131">
        <v>153</v>
      </c>
      <c r="J257" s="124">
        <v>4.75</v>
      </c>
      <c r="K257" s="125">
        <v>1009.375</v>
      </c>
      <c r="L257" s="124"/>
      <c r="M257" s="125">
        <f t="shared" si="5"/>
        <v>1009.375</v>
      </c>
      <c r="N257" s="125"/>
      <c r="O257" s="124"/>
      <c r="P257" s="132"/>
    </row>
    <row r="258" s="118" customFormat="1" ht="24.95" customHeight="1" spans="1:16">
      <c r="A258" s="124" t="s">
        <v>365</v>
      </c>
      <c r="B258" s="124" t="s">
        <v>415</v>
      </c>
      <c r="C258" s="125">
        <v>50000</v>
      </c>
      <c r="D258" s="19" t="s">
        <v>416</v>
      </c>
      <c r="E258" s="124" t="s">
        <v>31</v>
      </c>
      <c r="F258" s="76">
        <v>20180824</v>
      </c>
      <c r="G258" s="19">
        <v>42824</v>
      </c>
      <c r="H258" s="19">
        <v>42971</v>
      </c>
      <c r="I258" s="131">
        <v>147</v>
      </c>
      <c r="J258" s="124">
        <v>4.75</v>
      </c>
      <c r="K258" s="125">
        <v>969.79</v>
      </c>
      <c r="L258" s="124">
        <v>20170720</v>
      </c>
      <c r="M258" s="125">
        <f t="shared" si="5"/>
        <v>969.791666666667</v>
      </c>
      <c r="N258" s="125"/>
      <c r="O258" s="124"/>
      <c r="P258" s="132"/>
    </row>
    <row r="259" s="118" customFormat="1" ht="24.95" customHeight="1" spans="1:16">
      <c r="A259" s="124" t="s">
        <v>365</v>
      </c>
      <c r="B259" s="124" t="s">
        <v>417</v>
      </c>
      <c r="C259" s="125">
        <v>50000</v>
      </c>
      <c r="D259" s="19" t="s">
        <v>35</v>
      </c>
      <c r="E259" s="124" t="s">
        <v>31</v>
      </c>
      <c r="F259" s="76">
        <v>20181122</v>
      </c>
      <c r="G259" s="19">
        <v>42825</v>
      </c>
      <c r="H259" s="19">
        <v>42978</v>
      </c>
      <c r="I259" s="131">
        <v>154</v>
      </c>
      <c r="J259" s="124">
        <v>4.75</v>
      </c>
      <c r="K259" s="125">
        <v>1015.97222222222</v>
      </c>
      <c r="L259" s="124"/>
      <c r="M259" s="125">
        <f t="shared" si="5"/>
        <v>1015.97222222222</v>
      </c>
      <c r="N259" s="125"/>
      <c r="O259" s="124"/>
      <c r="P259" s="132"/>
    </row>
    <row r="260" s="118" customFormat="1" ht="24.95" customHeight="1" spans="1:16">
      <c r="A260" s="124" t="s">
        <v>365</v>
      </c>
      <c r="B260" s="124" t="s">
        <v>418</v>
      </c>
      <c r="C260" s="125">
        <v>50000</v>
      </c>
      <c r="D260" s="19" t="s">
        <v>35</v>
      </c>
      <c r="E260" s="124" t="s">
        <v>31</v>
      </c>
      <c r="F260" s="76">
        <v>20181122</v>
      </c>
      <c r="G260" s="19">
        <v>42825</v>
      </c>
      <c r="H260" s="19">
        <v>42978</v>
      </c>
      <c r="I260" s="131">
        <v>154</v>
      </c>
      <c r="J260" s="124">
        <v>4.75</v>
      </c>
      <c r="K260" s="125">
        <v>1015.97222222222</v>
      </c>
      <c r="L260" s="124"/>
      <c r="M260" s="125">
        <f t="shared" si="5"/>
        <v>1015.97222222222</v>
      </c>
      <c r="N260" s="125"/>
      <c r="O260" s="124"/>
      <c r="P260" s="132"/>
    </row>
    <row r="261" s="118" customFormat="1" ht="24.95" customHeight="1" spans="1:16">
      <c r="A261" s="124" t="s">
        <v>365</v>
      </c>
      <c r="B261" s="124" t="s">
        <v>419</v>
      </c>
      <c r="C261" s="125">
        <v>50000</v>
      </c>
      <c r="D261" s="19" t="s">
        <v>46</v>
      </c>
      <c r="E261" s="124" t="s">
        <v>31</v>
      </c>
      <c r="F261" s="76">
        <v>20181130</v>
      </c>
      <c r="G261" s="19">
        <v>42824</v>
      </c>
      <c r="H261" s="19">
        <v>42978</v>
      </c>
      <c r="I261" s="131">
        <v>155</v>
      </c>
      <c r="J261" s="124">
        <v>4.75</v>
      </c>
      <c r="K261" s="125">
        <v>1022.56944444444</v>
      </c>
      <c r="L261" s="124"/>
      <c r="M261" s="125">
        <f t="shared" si="5"/>
        <v>1022.56944444444</v>
      </c>
      <c r="N261" s="125"/>
      <c r="O261" s="124"/>
      <c r="P261" s="132"/>
    </row>
    <row r="262" s="118" customFormat="1" ht="24.95" customHeight="1" spans="1:16">
      <c r="A262" s="124" t="s">
        <v>365</v>
      </c>
      <c r="B262" s="124" t="s">
        <v>420</v>
      </c>
      <c r="C262" s="125">
        <v>50000</v>
      </c>
      <c r="D262" s="19" t="s">
        <v>46</v>
      </c>
      <c r="E262" s="124" t="s">
        <v>31</v>
      </c>
      <c r="F262" s="76">
        <v>20181130</v>
      </c>
      <c r="G262" s="19">
        <v>42824</v>
      </c>
      <c r="H262" s="19">
        <v>42978</v>
      </c>
      <c r="I262" s="131">
        <v>155</v>
      </c>
      <c r="J262" s="124">
        <v>4.75</v>
      </c>
      <c r="K262" s="125">
        <v>1022.56944444444</v>
      </c>
      <c r="L262" s="124"/>
      <c r="M262" s="125">
        <f t="shared" si="5"/>
        <v>1022.56944444444</v>
      </c>
      <c r="N262" s="125"/>
      <c r="O262" s="124"/>
      <c r="P262" s="132"/>
    </row>
    <row r="263" s="118" customFormat="1" ht="24.95" customHeight="1" spans="1:16">
      <c r="A263" s="124" t="s">
        <v>421</v>
      </c>
      <c r="B263" s="124" t="s">
        <v>422</v>
      </c>
      <c r="C263" s="125">
        <v>30000</v>
      </c>
      <c r="D263" s="19" t="s">
        <v>105</v>
      </c>
      <c r="E263" s="124" t="s">
        <v>49</v>
      </c>
      <c r="F263" s="76" t="s">
        <v>248</v>
      </c>
      <c r="G263" s="19">
        <v>43038</v>
      </c>
      <c r="H263" s="19">
        <v>43090</v>
      </c>
      <c r="I263" s="131">
        <v>52</v>
      </c>
      <c r="J263" s="124">
        <v>4.35</v>
      </c>
      <c r="K263" s="140">
        <v>188.5</v>
      </c>
      <c r="L263" s="124"/>
      <c r="M263" s="125">
        <f t="shared" si="5"/>
        <v>188.5</v>
      </c>
      <c r="N263" s="141"/>
      <c r="O263" s="124"/>
      <c r="P263" s="132"/>
    </row>
    <row r="264" s="118" customFormat="1" ht="24.95" customHeight="1" spans="1:16">
      <c r="A264" s="124" t="s">
        <v>421</v>
      </c>
      <c r="B264" s="124" t="s">
        <v>423</v>
      </c>
      <c r="C264" s="125">
        <v>50000</v>
      </c>
      <c r="D264" s="19" t="s">
        <v>424</v>
      </c>
      <c r="E264" s="124" t="s">
        <v>31</v>
      </c>
      <c r="F264" s="76" t="s">
        <v>425</v>
      </c>
      <c r="G264" s="19">
        <v>43000</v>
      </c>
      <c r="H264" s="19">
        <v>43182</v>
      </c>
      <c r="I264" s="131">
        <v>182</v>
      </c>
      <c r="J264" s="124">
        <v>4.74999996</v>
      </c>
      <c r="K264" s="140">
        <v>2546.53832322222</v>
      </c>
      <c r="L264" s="124"/>
      <c r="M264" s="125">
        <f t="shared" si="5"/>
        <v>1200.69443433333</v>
      </c>
      <c r="N264" s="142">
        <v>-1345.84</v>
      </c>
      <c r="O264" s="124"/>
      <c r="P264" s="132"/>
    </row>
    <row r="265" s="118" customFormat="1" ht="24.95" customHeight="1" spans="1:16">
      <c r="A265" s="124" t="s">
        <v>421</v>
      </c>
      <c r="B265" s="124" t="s">
        <v>426</v>
      </c>
      <c r="C265" s="125">
        <v>50000</v>
      </c>
      <c r="D265" s="19" t="s">
        <v>427</v>
      </c>
      <c r="E265" s="124" t="s">
        <v>31</v>
      </c>
      <c r="F265" s="76" t="s">
        <v>428</v>
      </c>
      <c r="G265" s="19">
        <v>43004</v>
      </c>
      <c r="H265" s="19" t="s">
        <v>429</v>
      </c>
      <c r="I265" s="131">
        <v>179</v>
      </c>
      <c r="J265" s="124">
        <v>4.74999996</v>
      </c>
      <c r="K265" s="140">
        <v>1180.90276783333</v>
      </c>
      <c r="L265" s="124"/>
      <c r="M265" s="125">
        <f t="shared" ref="M265:M328" si="6">C265*I265*J265/36000</f>
        <v>1180.90276783333</v>
      </c>
      <c r="N265" s="142"/>
      <c r="O265" s="124"/>
      <c r="P265" s="132"/>
    </row>
    <row r="266" s="118" customFormat="1" ht="24.95" customHeight="1" spans="1:16">
      <c r="A266" s="124" t="s">
        <v>421</v>
      </c>
      <c r="B266" s="124" t="s">
        <v>430</v>
      </c>
      <c r="C266" s="125">
        <v>30000</v>
      </c>
      <c r="D266" s="19" t="s">
        <v>111</v>
      </c>
      <c r="E266" s="124" t="s">
        <v>49</v>
      </c>
      <c r="F266" s="76" t="s">
        <v>252</v>
      </c>
      <c r="G266" s="19">
        <v>43039</v>
      </c>
      <c r="H266" s="19" t="s">
        <v>338</v>
      </c>
      <c r="I266" s="131">
        <v>51</v>
      </c>
      <c r="J266" s="124">
        <v>4.35</v>
      </c>
      <c r="K266" s="140">
        <v>184.875</v>
      </c>
      <c r="L266" s="124"/>
      <c r="M266" s="125">
        <f t="shared" si="6"/>
        <v>184.875</v>
      </c>
      <c r="N266" s="142"/>
      <c r="O266" s="124"/>
      <c r="P266" s="132"/>
    </row>
    <row r="267" s="118" customFormat="1" ht="24.95" customHeight="1" spans="1:16">
      <c r="A267" s="124" t="s">
        <v>421</v>
      </c>
      <c r="B267" s="124" t="s">
        <v>431</v>
      </c>
      <c r="C267" s="125">
        <v>20000</v>
      </c>
      <c r="D267" s="19">
        <v>42717</v>
      </c>
      <c r="E267" s="124" t="s">
        <v>49</v>
      </c>
      <c r="F267" s="85">
        <v>43082</v>
      </c>
      <c r="G267" s="19">
        <v>43001</v>
      </c>
      <c r="H267" s="19">
        <v>43092</v>
      </c>
      <c r="I267" s="131">
        <v>91</v>
      </c>
      <c r="J267" s="124">
        <v>4.35</v>
      </c>
      <c r="K267" s="140">
        <v>239.23</v>
      </c>
      <c r="L267" s="124"/>
      <c r="M267" s="125">
        <f t="shared" si="6"/>
        <v>219.916666666667</v>
      </c>
      <c r="N267" s="142">
        <v>-19.31</v>
      </c>
      <c r="O267" s="124"/>
      <c r="P267" s="132"/>
    </row>
    <row r="268" s="118" customFormat="1" ht="24.95" customHeight="1" spans="1:16">
      <c r="A268" s="124" t="s">
        <v>421</v>
      </c>
      <c r="B268" s="124" t="s">
        <v>432</v>
      </c>
      <c r="C268" s="125">
        <v>50000</v>
      </c>
      <c r="D268" s="19" t="s">
        <v>433</v>
      </c>
      <c r="E268" s="124" t="s">
        <v>31</v>
      </c>
      <c r="F268" s="76" t="s">
        <v>434</v>
      </c>
      <c r="G268" s="19">
        <v>43003</v>
      </c>
      <c r="H268" s="19" t="s">
        <v>338</v>
      </c>
      <c r="I268" s="131">
        <v>87</v>
      </c>
      <c r="J268" s="124">
        <v>4.74999996</v>
      </c>
      <c r="K268" s="140">
        <v>1775.30555072222</v>
      </c>
      <c r="L268" s="124"/>
      <c r="M268" s="125">
        <f t="shared" si="6"/>
        <v>573.9583285</v>
      </c>
      <c r="N268" s="142">
        <v>-1201.35</v>
      </c>
      <c r="O268" s="124"/>
      <c r="P268" s="132"/>
    </row>
    <row r="269" s="118" customFormat="1" ht="24.95" customHeight="1" spans="1:16">
      <c r="A269" s="124" t="s">
        <v>421</v>
      </c>
      <c r="B269" s="124" t="s">
        <v>435</v>
      </c>
      <c r="C269" s="125">
        <v>50000</v>
      </c>
      <c r="D269" s="19" t="s">
        <v>424</v>
      </c>
      <c r="E269" s="124" t="s">
        <v>31</v>
      </c>
      <c r="F269" s="76" t="s">
        <v>425</v>
      </c>
      <c r="G269" s="19">
        <v>43000</v>
      </c>
      <c r="H269" s="19" t="s">
        <v>436</v>
      </c>
      <c r="I269" s="131">
        <v>94</v>
      </c>
      <c r="J269" s="124">
        <v>4.74999996</v>
      </c>
      <c r="K269" s="140">
        <v>1965.98277255556</v>
      </c>
      <c r="L269" s="124"/>
      <c r="M269" s="125">
        <f t="shared" si="6"/>
        <v>620.138883666667</v>
      </c>
      <c r="N269" s="142">
        <v>-1345.84</v>
      </c>
      <c r="O269" s="124"/>
      <c r="P269" s="132"/>
    </row>
    <row r="270" s="118" customFormat="1" ht="24.95" customHeight="1" spans="1:16">
      <c r="A270" s="124" t="s">
        <v>421</v>
      </c>
      <c r="B270" s="124" t="s">
        <v>437</v>
      </c>
      <c r="C270" s="125">
        <v>20000</v>
      </c>
      <c r="D270" s="19" t="s">
        <v>438</v>
      </c>
      <c r="E270" s="124" t="s">
        <v>49</v>
      </c>
      <c r="F270" s="76" t="s">
        <v>439</v>
      </c>
      <c r="G270" s="19">
        <v>43057</v>
      </c>
      <c r="H270" s="19" t="s">
        <v>338</v>
      </c>
      <c r="I270" s="131">
        <v>33</v>
      </c>
      <c r="J270" s="124">
        <v>4.35</v>
      </c>
      <c r="K270" s="140">
        <v>79.75</v>
      </c>
      <c r="L270" s="124"/>
      <c r="M270" s="125">
        <f t="shared" si="6"/>
        <v>79.75</v>
      </c>
      <c r="N270" s="142"/>
      <c r="O270" s="124"/>
      <c r="P270" s="132"/>
    </row>
    <row r="271" s="118" customFormat="1" ht="24.95" customHeight="1" spans="1:16">
      <c r="A271" s="124" t="s">
        <v>421</v>
      </c>
      <c r="B271" s="124" t="s">
        <v>440</v>
      </c>
      <c r="C271" s="125">
        <v>50000</v>
      </c>
      <c r="D271" s="19">
        <v>42822</v>
      </c>
      <c r="E271" s="124" t="s">
        <v>49</v>
      </c>
      <c r="F271" s="85">
        <v>43187</v>
      </c>
      <c r="G271" s="19">
        <v>42992</v>
      </c>
      <c r="H271" s="19">
        <v>43108</v>
      </c>
      <c r="I271" s="131">
        <v>116</v>
      </c>
      <c r="J271" s="124">
        <v>4.35</v>
      </c>
      <c r="K271" s="140">
        <v>700.833333333333</v>
      </c>
      <c r="L271" s="124"/>
      <c r="M271" s="125">
        <f t="shared" si="6"/>
        <v>700.833333333333</v>
      </c>
      <c r="N271" s="142"/>
      <c r="O271" s="124"/>
      <c r="P271" s="132"/>
    </row>
    <row r="272" s="118" customFormat="1" ht="24.95" customHeight="1" spans="1:16">
      <c r="A272" s="124" t="s">
        <v>421</v>
      </c>
      <c r="B272" s="124" t="s">
        <v>441</v>
      </c>
      <c r="C272" s="125">
        <v>50000</v>
      </c>
      <c r="D272" s="19" t="s">
        <v>442</v>
      </c>
      <c r="E272" s="124" t="s">
        <v>49</v>
      </c>
      <c r="F272" s="76" t="s">
        <v>443</v>
      </c>
      <c r="G272" s="19">
        <v>42987</v>
      </c>
      <c r="H272" s="19" t="s">
        <v>444</v>
      </c>
      <c r="I272" s="131">
        <v>193</v>
      </c>
      <c r="J272" s="124">
        <v>4.35</v>
      </c>
      <c r="K272" s="140">
        <v>1166.04166666667</v>
      </c>
      <c r="L272" s="124"/>
      <c r="M272" s="125">
        <f t="shared" si="6"/>
        <v>1166.04166666667</v>
      </c>
      <c r="N272" s="142"/>
      <c r="O272" s="124"/>
      <c r="P272" s="132"/>
    </row>
    <row r="273" s="118" customFormat="1" ht="24.95" customHeight="1" spans="1:16">
      <c r="A273" s="124" t="s">
        <v>421</v>
      </c>
      <c r="B273" s="124" t="s">
        <v>445</v>
      </c>
      <c r="C273" s="125">
        <v>50000</v>
      </c>
      <c r="D273" s="19" t="s">
        <v>446</v>
      </c>
      <c r="E273" s="124" t="s">
        <v>31</v>
      </c>
      <c r="F273" s="76" t="s">
        <v>428</v>
      </c>
      <c r="G273" s="19">
        <v>42999</v>
      </c>
      <c r="H273" s="19" t="s">
        <v>444</v>
      </c>
      <c r="I273" s="131">
        <v>181</v>
      </c>
      <c r="J273" s="124">
        <v>4.74999996</v>
      </c>
      <c r="K273" s="140">
        <v>1220.5005455</v>
      </c>
      <c r="L273" s="124">
        <v>20170720</v>
      </c>
      <c r="M273" s="125">
        <f t="shared" si="6"/>
        <v>1194.09721216667</v>
      </c>
      <c r="N273" s="143">
        <v>-26.4</v>
      </c>
      <c r="O273" s="124"/>
      <c r="P273" s="132"/>
    </row>
    <row r="274" s="118" customFormat="1" ht="24.95" customHeight="1" spans="1:16">
      <c r="A274" s="124" t="s">
        <v>421</v>
      </c>
      <c r="B274" s="124" t="s">
        <v>447</v>
      </c>
      <c r="C274" s="125">
        <v>30000</v>
      </c>
      <c r="D274" s="19" t="s">
        <v>144</v>
      </c>
      <c r="E274" s="124" t="s">
        <v>49</v>
      </c>
      <c r="F274" s="76" t="s">
        <v>291</v>
      </c>
      <c r="G274" s="19">
        <v>43052</v>
      </c>
      <c r="H274" s="19" t="s">
        <v>448</v>
      </c>
      <c r="I274" s="131">
        <v>30</v>
      </c>
      <c r="J274" s="124">
        <v>4.35</v>
      </c>
      <c r="K274" s="140">
        <v>108.75</v>
      </c>
      <c r="L274" s="124"/>
      <c r="M274" s="125">
        <f t="shared" si="6"/>
        <v>108.75</v>
      </c>
      <c r="N274" s="142"/>
      <c r="O274" s="124"/>
      <c r="P274" s="132"/>
    </row>
    <row r="275" s="118" customFormat="1" ht="24.95" customHeight="1" spans="1:16">
      <c r="A275" s="124" t="s">
        <v>421</v>
      </c>
      <c r="B275" s="124" t="s">
        <v>449</v>
      </c>
      <c r="C275" s="125">
        <v>50000</v>
      </c>
      <c r="D275" s="19" t="s">
        <v>424</v>
      </c>
      <c r="E275" s="124" t="s">
        <v>31</v>
      </c>
      <c r="F275" s="76" t="s">
        <v>425</v>
      </c>
      <c r="G275" s="19">
        <v>43000</v>
      </c>
      <c r="H275" s="19" t="s">
        <v>338</v>
      </c>
      <c r="I275" s="131">
        <v>90</v>
      </c>
      <c r="J275" s="124">
        <v>4.74999996</v>
      </c>
      <c r="K275" s="140">
        <v>1939.59388388889</v>
      </c>
      <c r="L275" s="124"/>
      <c r="M275" s="125">
        <f t="shared" si="6"/>
        <v>593.749995</v>
      </c>
      <c r="N275" s="142">
        <v>-1345.84388888889</v>
      </c>
      <c r="O275" s="124"/>
      <c r="P275" s="132"/>
    </row>
    <row r="276" s="118" customFormat="1" ht="24.95" customHeight="1" spans="1:16">
      <c r="A276" s="124" t="s">
        <v>421</v>
      </c>
      <c r="B276" s="124" t="s">
        <v>450</v>
      </c>
      <c r="C276" s="125">
        <v>30000</v>
      </c>
      <c r="D276" s="19" t="s">
        <v>144</v>
      </c>
      <c r="E276" s="124" t="s">
        <v>49</v>
      </c>
      <c r="F276" s="76" t="s">
        <v>291</v>
      </c>
      <c r="G276" s="19">
        <v>43052</v>
      </c>
      <c r="H276" s="19" t="s">
        <v>444</v>
      </c>
      <c r="I276" s="131">
        <v>128</v>
      </c>
      <c r="J276" s="124">
        <v>4.35</v>
      </c>
      <c r="K276" s="140">
        <v>464</v>
      </c>
      <c r="L276" s="124"/>
      <c r="M276" s="125">
        <f t="shared" si="6"/>
        <v>464</v>
      </c>
      <c r="N276" s="142"/>
      <c r="O276" s="124"/>
      <c r="P276" s="132"/>
    </row>
    <row r="277" s="118" customFormat="1" ht="24.95" customHeight="1" spans="1:16">
      <c r="A277" s="124" t="s">
        <v>421</v>
      </c>
      <c r="B277" s="124" t="s">
        <v>451</v>
      </c>
      <c r="C277" s="125">
        <v>50000</v>
      </c>
      <c r="D277" s="19">
        <v>42716</v>
      </c>
      <c r="E277" s="124" t="s">
        <v>31</v>
      </c>
      <c r="F277" s="85">
        <v>43446</v>
      </c>
      <c r="G277" s="19">
        <v>43002</v>
      </c>
      <c r="H277" s="19">
        <v>43204</v>
      </c>
      <c r="I277" s="131">
        <v>202</v>
      </c>
      <c r="J277" s="124">
        <v>4.74996</v>
      </c>
      <c r="K277" s="140">
        <v>2388.186</v>
      </c>
      <c r="L277" s="124"/>
      <c r="M277" s="125">
        <f t="shared" si="6"/>
        <v>1332.62766666667</v>
      </c>
      <c r="N277" s="142">
        <v>-1055.55833333333</v>
      </c>
      <c r="O277" s="124"/>
      <c r="P277" s="132"/>
    </row>
    <row r="278" s="118" customFormat="1" ht="24.95" customHeight="1" spans="1:16">
      <c r="A278" s="124" t="s">
        <v>421</v>
      </c>
      <c r="B278" s="124" t="s">
        <v>452</v>
      </c>
      <c r="C278" s="125">
        <v>50000</v>
      </c>
      <c r="D278" s="19" t="s">
        <v>453</v>
      </c>
      <c r="E278" s="124" t="s">
        <v>31</v>
      </c>
      <c r="F278" s="76" t="s">
        <v>454</v>
      </c>
      <c r="G278" s="19">
        <v>43006</v>
      </c>
      <c r="H278" s="19" t="s">
        <v>455</v>
      </c>
      <c r="I278" s="131">
        <v>176</v>
      </c>
      <c r="J278" s="124">
        <v>4.74999996</v>
      </c>
      <c r="K278" s="140">
        <v>1405.22054577778</v>
      </c>
      <c r="L278" s="124"/>
      <c r="M278" s="125">
        <f t="shared" si="6"/>
        <v>1161.11110133333</v>
      </c>
      <c r="N278" s="142">
        <v>-244.109444444444</v>
      </c>
      <c r="O278" s="124"/>
      <c r="P278" s="132"/>
    </row>
    <row r="279" s="118" customFormat="1" ht="24.95" customHeight="1" spans="1:16">
      <c r="A279" s="124" t="s">
        <v>421</v>
      </c>
      <c r="B279" s="124" t="s">
        <v>456</v>
      </c>
      <c r="C279" s="125">
        <v>30000</v>
      </c>
      <c r="D279" s="19" t="s">
        <v>111</v>
      </c>
      <c r="E279" s="124" t="s">
        <v>49</v>
      </c>
      <c r="F279" s="76" t="s">
        <v>252</v>
      </c>
      <c r="G279" s="19">
        <v>43039</v>
      </c>
      <c r="H279" s="19" t="s">
        <v>457</v>
      </c>
      <c r="I279" s="131">
        <v>86</v>
      </c>
      <c r="J279" s="124">
        <v>4.35</v>
      </c>
      <c r="K279" s="140">
        <v>311.75</v>
      </c>
      <c r="L279" s="124"/>
      <c r="M279" s="125">
        <f t="shared" si="6"/>
        <v>311.75</v>
      </c>
      <c r="N279" s="142"/>
      <c r="O279" s="124"/>
      <c r="P279" s="132"/>
    </row>
    <row r="280" s="118" customFormat="1" ht="24.95" customHeight="1" spans="1:16">
      <c r="A280" s="124" t="s">
        <v>421</v>
      </c>
      <c r="B280" s="124" t="s">
        <v>458</v>
      </c>
      <c r="C280" s="125">
        <v>50000</v>
      </c>
      <c r="D280" s="19" t="s">
        <v>459</v>
      </c>
      <c r="E280" s="124" t="s">
        <v>49</v>
      </c>
      <c r="F280" s="76" t="s">
        <v>460</v>
      </c>
      <c r="G280" s="19">
        <v>42965</v>
      </c>
      <c r="H280" s="19" t="s">
        <v>444</v>
      </c>
      <c r="I280" s="131">
        <v>215</v>
      </c>
      <c r="J280" s="124">
        <v>4.35</v>
      </c>
      <c r="K280" s="140">
        <v>1298.95833333333</v>
      </c>
      <c r="L280" s="124"/>
      <c r="M280" s="125">
        <f t="shared" si="6"/>
        <v>1298.95833333333</v>
      </c>
      <c r="N280" s="142"/>
      <c r="O280" s="124"/>
      <c r="P280" s="132"/>
    </row>
    <row r="281" s="118" customFormat="1" ht="24.95" customHeight="1" spans="1:16">
      <c r="A281" s="124" t="s">
        <v>421</v>
      </c>
      <c r="B281" s="124" t="s">
        <v>461</v>
      </c>
      <c r="C281" s="125">
        <v>20000</v>
      </c>
      <c r="D281" s="19" t="s">
        <v>462</v>
      </c>
      <c r="E281" s="124" t="s">
        <v>49</v>
      </c>
      <c r="F281" s="76" t="s">
        <v>454</v>
      </c>
      <c r="G281" s="19">
        <v>43053</v>
      </c>
      <c r="H281" s="19" t="s">
        <v>338</v>
      </c>
      <c r="I281" s="131">
        <v>37</v>
      </c>
      <c r="J281" s="124">
        <v>4.35</v>
      </c>
      <c r="K281" s="140">
        <v>89.4166666666667</v>
      </c>
      <c r="L281" s="124"/>
      <c r="M281" s="125">
        <f t="shared" si="6"/>
        <v>89.4166666666667</v>
      </c>
      <c r="N281" s="142"/>
      <c r="O281" s="124"/>
      <c r="P281" s="132"/>
    </row>
    <row r="282" s="118" customFormat="1" ht="24.95" customHeight="1" spans="1:16">
      <c r="A282" s="124" t="s">
        <v>421</v>
      </c>
      <c r="B282" s="124" t="s">
        <v>463</v>
      </c>
      <c r="C282" s="125">
        <v>10000</v>
      </c>
      <c r="D282" s="19" t="s">
        <v>464</v>
      </c>
      <c r="E282" s="124" t="s">
        <v>49</v>
      </c>
      <c r="F282" s="76" t="s">
        <v>179</v>
      </c>
      <c r="G282" s="19">
        <v>43004</v>
      </c>
      <c r="H282" s="19" t="s">
        <v>444</v>
      </c>
      <c r="I282" s="131">
        <v>176</v>
      </c>
      <c r="J282" s="124">
        <v>4.35</v>
      </c>
      <c r="K282" s="140">
        <v>212.666666666667</v>
      </c>
      <c r="L282" s="124"/>
      <c r="M282" s="125">
        <f t="shared" si="6"/>
        <v>212.666666666667</v>
      </c>
      <c r="N282" s="142"/>
      <c r="O282" s="124"/>
      <c r="P282" s="132"/>
    </row>
    <row r="283" s="118" customFormat="1" ht="24.95" customHeight="1" spans="1:16">
      <c r="A283" s="124" t="s">
        <v>421</v>
      </c>
      <c r="B283" s="124" t="s">
        <v>465</v>
      </c>
      <c r="C283" s="125">
        <v>30000</v>
      </c>
      <c r="D283" s="19" t="s">
        <v>466</v>
      </c>
      <c r="E283" s="124" t="s">
        <v>31</v>
      </c>
      <c r="F283" s="76" t="s">
        <v>467</v>
      </c>
      <c r="G283" s="19">
        <v>43058</v>
      </c>
      <c r="H283" s="19" t="s">
        <v>338</v>
      </c>
      <c r="I283" s="131">
        <v>32</v>
      </c>
      <c r="J283" s="124">
        <v>4.74999996</v>
      </c>
      <c r="K283" s="140">
        <v>126.6666656</v>
      </c>
      <c r="L283" s="124"/>
      <c r="M283" s="125">
        <f t="shared" si="6"/>
        <v>126.6666656</v>
      </c>
      <c r="N283" s="142"/>
      <c r="O283" s="124"/>
      <c r="P283" s="132"/>
    </row>
    <row r="284" s="118" customFormat="1" ht="24.95" customHeight="1" spans="1:16">
      <c r="A284" s="124" t="s">
        <v>421</v>
      </c>
      <c r="B284" s="124" t="s">
        <v>468</v>
      </c>
      <c r="C284" s="125">
        <v>30000</v>
      </c>
      <c r="D284" s="19" t="s">
        <v>469</v>
      </c>
      <c r="E284" s="124" t="s">
        <v>49</v>
      </c>
      <c r="F284" s="76" t="s">
        <v>470</v>
      </c>
      <c r="G284" s="19">
        <v>43076</v>
      </c>
      <c r="H284" s="19" t="s">
        <v>338</v>
      </c>
      <c r="I284" s="131">
        <v>14</v>
      </c>
      <c r="J284" s="124">
        <v>4.35</v>
      </c>
      <c r="K284" s="140">
        <v>50.75</v>
      </c>
      <c r="L284" s="124"/>
      <c r="M284" s="125">
        <f t="shared" si="6"/>
        <v>50.75</v>
      </c>
      <c r="N284" s="142"/>
      <c r="O284" s="124"/>
      <c r="P284" s="132"/>
    </row>
    <row r="285" s="118" customFormat="1" ht="24.95" customHeight="1" spans="1:16">
      <c r="A285" s="124" t="s">
        <v>421</v>
      </c>
      <c r="B285" s="124" t="s">
        <v>471</v>
      </c>
      <c r="C285" s="125">
        <v>30000</v>
      </c>
      <c r="D285" s="19" t="s">
        <v>309</v>
      </c>
      <c r="E285" s="124" t="s">
        <v>49</v>
      </c>
      <c r="F285" s="76" t="s">
        <v>472</v>
      </c>
      <c r="G285" s="19">
        <v>43062</v>
      </c>
      <c r="H285" s="19" t="s">
        <v>338</v>
      </c>
      <c r="I285" s="131">
        <v>28</v>
      </c>
      <c r="J285" s="124">
        <v>4.35</v>
      </c>
      <c r="K285" s="140">
        <v>101.5</v>
      </c>
      <c r="L285" s="124">
        <v>20171210</v>
      </c>
      <c r="M285" s="125">
        <f t="shared" si="6"/>
        <v>101.5</v>
      </c>
      <c r="N285" s="142"/>
      <c r="O285" s="124"/>
      <c r="P285" s="132"/>
    </row>
    <row r="286" s="118" customFormat="1" ht="24.95" customHeight="1" spans="1:16">
      <c r="A286" s="124" t="s">
        <v>421</v>
      </c>
      <c r="B286" s="124" t="s">
        <v>473</v>
      </c>
      <c r="C286" s="125">
        <v>50000</v>
      </c>
      <c r="D286" s="19" t="s">
        <v>30</v>
      </c>
      <c r="E286" s="124" t="s">
        <v>31</v>
      </c>
      <c r="F286" s="76" t="s">
        <v>263</v>
      </c>
      <c r="G286" s="19">
        <v>43006</v>
      </c>
      <c r="H286" s="19" t="s">
        <v>474</v>
      </c>
      <c r="I286" s="131">
        <v>179</v>
      </c>
      <c r="J286" s="124">
        <v>4.74999996</v>
      </c>
      <c r="K286" s="140">
        <v>1563.54887894444</v>
      </c>
      <c r="L286" s="124"/>
      <c r="M286" s="125">
        <f t="shared" si="6"/>
        <v>1180.90276783333</v>
      </c>
      <c r="N286" s="142">
        <v>-382.646111111111</v>
      </c>
      <c r="O286" s="124"/>
      <c r="P286" s="132"/>
    </row>
    <row r="287" s="118" customFormat="1" ht="24.95" customHeight="1" spans="1:16">
      <c r="A287" s="124" t="s">
        <v>421</v>
      </c>
      <c r="B287" s="124" t="s">
        <v>475</v>
      </c>
      <c r="C287" s="125">
        <v>30000</v>
      </c>
      <c r="D287" s="19" t="s">
        <v>331</v>
      </c>
      <c r="E287" s="124" t="s">
        <v>49</v>
      </c>
      <c r="F287" s="76" t="s">
        <v>332</v>
      </c>
      <c r="G287" s="19">
        <v>43069</v>
      </c>
      <c r="H287" s="19" t="s">
        <v>338</v>
      </c>
      <c r="I287" s="131">
        <v>21</v>
      </c>
      <c r="J287" s="124">
        <v>4.35</v>
      </c>
      <c r="K287" s="140">
        <v>76.125</v>
      </c>
      <c r="L287" s="124"/>
      <c r="M287" s="125">
        <f t="shared" si="6"/>
        <v>76.125</v>
      </c>
      <c r="N287" s="142"/>
      <c r="O287" s="124"/>
      <c r="P287" s="132"/>
    </row>
    <row r="288" s="118" customFormat="1" ht="24.95" customHeight="1" spans="1:16">
      <c r="A288" s="124" t="s">
        <v>421</v>
      </c>
      <c r="B288" s="124" t="s">
        <v>476</v>
      </c>
      <c r="C288" s="125">
        <v>50000</v>
      </c>
      <c r="D288" s="19" t="s">
        <v>46</v>
      </c>
      <c r="E288" s="124" t="s">
        <v>31</v>
      </c>
      <c r="F288" s="76" t="s">
        <v>332</v>
      </c>
      <c r="G288" s="19">
        <v>43034</v>
      </c>
      <c r="H288" s="19" t="s">
        <v>338</v>
      </c>
      <c r="I288" s="131">
        <v>56</v>
      </c>
      <c r="J288" s="124">
        <v>4.74999996</v>
      </c>
      <c r="K288" s="140">
        <v>573.968330222222</v>
      </c>
      <c r="L288" s="124"/>
      <c r="M288" s="125">
        <f t="shared" si="6"/>
        <v>369.444441333333</v>
      </c>
      <c r="N288" s="142">
        <v>-204.523888888889</v>
      </c>
      <c r="O288" s="124"/>
      <c r="P288" s="132"/>
    </row>
    <row r="289" s="118" customFormat="1" ht="24.95" customHeight="1" spans="1:16">
      <c r="A289" s="124" t="s">
        <v>421</v>
      </c>
      <c r="B289" s="124" t="s">
        <v>477</v>
      </c>
      <c r="C289" s="125">
        <v>50000</v>
      </c>
      <c r="D289" s="19" t="s">
        <v>139</v>
      </c>
      <c r="E289" s="124" t="s">
        <v>49</v>
      </c>
      <c r="F289" s="76" t="s">
        <v>478</v>
      </c>
      <c r="G289" s="19">
        <v>43049</v>
      </c>
      <c r="H289" s="19" t="s">
        <v>479</v>
      </c>
      <c r="I289" s="131">
        <v>120</v>
      </c>
      <c r="J289" s="124">
        <v>4.35</v>
      </c>
      <c r="K289" s="140">
        <v>146.066666666667</v>
      </c>
      <c r="L289" s="124"/>
      <c r="M289" s="125">
        <f t="shared" si="6"/>
        <v>725</v>
      </c>
      <c r="N289" s="142">
        <v>578.933333333333</v>
      </c>
      <c r="O289" s="124"/>
      <c r="P289" s="132"/>
    </row>
    <row r="290" s="118" customFormat="1" ht="24.95" customHeight="1" spans="1:16">
      <c r="A290" s="124" t="s">
        <v>421</v>
      </c>
      <c r="B290" s="124" t="s">
        <v>480</v>
      </c>
      <c r="C290" s="125">
        <v>50000</v>
      </c>
      <c r="D290" s="19">
        <v>42670</v>
      </c>
      <c r="E290" s="124" t="s">
        <v>31</v>
      </c>
      <c r="F290" s="85">
        <v>43400</v>
      </c>
      <c r="G290" s="19">
        <v>43057</v>
      </c>
      <c r="H290" s="19">
        <v>43204</v>
      </c>
      <c r="I290" s="131">
        <v>147</v>
      </c>
      <c r="J290" s="124">
        <v>4.74996</v>
      </c>
      <c r="K290" s="140">
        <v>2566.31405555556</v>
      </c>
      <c r="L290" s="124"/>
      <c r="M290" s="125">
        <f t="shared" si="6"/>
        <v>969.7835</v>
      </c>
      <c r="N290" s="142">
        <v>-1596.53055555556</v>
      </c>
      <c r="O290" s="124"/>
      <c r="P290" s="132"/>
    </row>
    <row r="291" s="118" customFormat="1" ht="24.95" customHeight="1" spans="1:16">
      <c r="A291" s="124" t="s">
        <v>421</v>
      </c>
      <c r="B291" s="124" t="s">
        <v>481</v>
      </c>
      <c r="C291" s="125">
        <v>40000</v>
      </c>
      <c r="D291" s="19" t="s">
        <v>482</v>
      </c>
      <c r="E291" s="124" t="s">
        <v>49</v>
      </c>
      <c r="F291" s="76" t="s">
        <v>483</v>
      </c>
      <c r="G291" s="19">
        <v>42972</v>
      </c>
      <c r="H291" s="19" t="s">
        <v>484</v>
      </c>
      <c r="I291" s="131">
        <v>132</v>
      </c>
      <c r="J291" s="124">
        <v>4.35</v>
      </c>
      <c r="K291" s="140">
        <v>638</v>
      </c>
      <c r="L291" s="124"/>
      <c r="M291" s="125">
        <f t="shared" si="6"/>
        <v>638</v>
      </c>
      <c r="N291" s="142"/>
      <c r="O291" s="124"/>
      <c r="P291" s="132"/>
    </row>
    <row r="292" s="118" customFormat="1" ht="24.95" customHeight="1" spans="1:16">
      <c r="A292" s="124" t="s">
        <v>421</v>
      </c>
      <c r="B292" s="124" t="s">
        <v>485</v>
      </c>
      <c r="C292" s="125">
        <v>50000</v>
      </c>
      <c r="D292" s="19" t="s">
        <v>486</v>
      </c>
      <c r="E292" s="124" t="s">
        <v>49</v>
      </c>
      <c r="F292" s="76" t="s">
        <v>487</v>
      </c>
      <c r="G292" s="19">
        <v>43008</v>
      </c>
      <c r="H292" s="19">
        <v>43189</v>
      </c>
      <c r="I292" s="131">
        <v>181</v>
      </c>
      <c r="J292" s="124">
        <v>4.35</v>
      </c>
      <c r="K292" s="140">
        <v>1093.54166666667</v>
      </c>
      <c r="L292" s="124"/>
      <c r="M292" s="125">
        <f t="shared" si="6"/>
        <v>1093.54166666667</v>
      </c>
      <c r="N292" s="142"/>
      <c r="O292" s="124"/>
      <c r="P292" s="132"/>
    </row>
    <row r="293" s="118" customFormat="1" ht="24.95" customHeight="1" spans="1:16">
      <c r="A293" s="124" t="s">
        <v>421</v>
      </c>
      <c r="B293" s="124" t="s">
        <v>488</v>
      </c>
      <c r="C293" s="125">
        <v>50000</v>
      </c>
      <c r="D293" s="19">
        <v>42677</v>
      </c>
      <c r="E293" s="124" t="s">
        <v>31</v>
      </c>
      <c r="F293" s="85">
        <v>43407</v>
      </c>
      <c r="G293" s="19">
        <v>43060</v>
      </c>
      <c r="H293" s="19">
        <v>43188</v>
      </c>
      <c r="I293" s="131">
        <v>128</v>
      </c>
      <c r="J293" s="124">
        <v>4.74996</v>
      </c>
      <c r="K293" s="140">
        <v>1200.69344444444</v>
      </c>
      <c r="L293" s="124"/>
      <c r="M293" s="125">
        <f t="shared" si="6"/>
        <v>844.437333333333</v>
      </c>
      <c r="N293" s="142">
        <v>-356.256111111111</v>
      </c>
      <c r="O293" s="124"/>
      <c r="P293" s="132"/>
    </row>
    <row r="294" s="118" customFormat="1" ht="24.95" customHeight="1" spans="1:16">
      <c r="A294" s="124" t="s">
        <v>421</v>
      </c>
      <c r="B294" s="124" t="s">
        <v>489</v>
      </c>
      <c r="C294" s="125">
        <v>30000</v>
      </c>
      <c r="D294" s="19" t="s">
        <v>111</v>
      </c>
      <c r="E294" s="124" t="s">
        <v>49</v>
      </c>
      <c r="F294" s="76" t="s">
        <v>252</v>
      </c>
      <c r="G294" s="19">
        <v>43039</v>
      </c>
      <c r="H294" s="19" t="s">
        <v>490</v>
      </c>
      <c r="I294" s="131">
        <v>208</v>
      </c>
      <c r="J294" s="124">
        <v>4.35</v>
      </c>
      <c r="K294" s="140">
        <v>754</v>
      </c>
      <c r="L294" s="124"/>
      <c r="M294" s="125">
        <f t="shared" si="6"/>
        <v>754</v>
      </c>
      <c r="N294" s="142"/>
      <c r="O294" s="124"/>
      <c r="P294" s="132"/>
    </row>
    <row r="295" s="118" customFormat="1" ht="24.95" customHeight="1" spans="1:16">
      <c r="A295" s="124" t="s">
        <v>421</v>
      </c>
      <c r="B295" s="124" t="s">
        <v>491</v>
      </c>
      <c r="C295" s="125">
        <v>30000</v>
      </c>
      <c r="D295" s="19" t="s">
        <v>151</v>
      </c>
      <c r="E295" s="124" t="s">
        <v>49</v>
      </c>
      <c r="F295" s="76" t="s">
        <v>186</v>
      </c>
      <c r="G295" s="19">
        <v>43056</v>
      </c>
      <c r="H295" s="19" t="s">
        <v>492</v>
      </c>
      <c r="I295" s="131">
        <v>30</v>
      </c>
      <c r="J295" s="124">
        <v>4.35</v>
      </c>
      <c r="K295" s="140">
        <v>108.75</v>
      </c>
      <c r="L295" s="124"/>
      <c r="M295" s="125">
        <f t="shared" si="6"/>
        <v>108.75</v>
      </c>
      <c r="N295" s="142"/>
      <c r="O295" s="124"/>
      <c r="P295" s="132"/>
    </row>
    <row r="296" s="118" customFormat="1" ht="24.95" customHeight="1" spans="1:16">
      <c r="A296" s="124" t="s">
        <v>421</v>
      </c>
      <c r="B296" s="124" t="s">
        <v>493</v>
      </c>
      <c r="C296" s="125">
        <v>50000</v>
      </c>
      <c r="D296" s="19" t="s">
        <v>469</v>
      </c>
      <c r="E296" s="124" t="s">
        <v>49</v>
      </c>
      <c r="F296" s="76" t="s">
        <v>470</v>
      </c>
      <c r="G296" s="19">
        <v>43076</v>
      </c>
      <c r="H296" s="19">
        <v>43185</v>
      </c>
      <c r="I296" s="131">
        <v>109</v>
      </c>
      <c r="J296" s="124">
        <v>4.35</v>
      </c>
      <c r="K296" s="140">
        <v>1398.04166666667</v>
      </c>
      <c r="L296" s="124"/>
      <c r="M296" s="125">
        <f t="shared" si="6"/>
        <v>658.541666666667</v>
      </c>
      <c r="N296" s="142">
        <v>-739.5</v>
      </c>
      <c r="O296" s="124"/>
      <c r="P296" s="132"/>
    </row>
    <row r="297" s="118" customFormat="1" ht="24.95" customHeight="1" spans="1:16">
      <c r="A297" s="124" t="s">
        <v>421</v>
      </c>
      <c r="B297" s="124" t="s">
        <v>494</v>
      </c>
      <c r="C297" s="125">
        <v>50000</v>
      </c>
      <c r="D297" s="19" t="s">
        <v>495</v>
      </c>
      <c r="E297" s="124" t="s">
        <v>49</v>
      </c>
      <c r="F297" s="76" t="s">
        <v>496</v>
      </c>
      <c r="G297" s="19">
        <v>43008</v>
      </c>
      <c r="H297" s="19" t="s">
        <v>496</v>
      </c>
      <c r="I297" s="131">
        <v>222</v>
      </c>
      <c r="J297" s="124">
        <v>4.35</v>
      </c>
      <c r="K297" s="140">
        <v>1341.25</v>
      </c>
      <c r="L297" s="124"/>
      <c r="M297" s="125">
        <f t="shared" si="6"/>
        <v>1341.25</v>
      </c>
      <c r="N297" s="142"/>
      <c r="O297" s="124"/>
      <c r="P297" s="132"/>
    </row>
    <row r="298" s="118" customFormat="1" ht="24.95" customHeight="1" spans="1:16">
      <c r="A298" s="124" t="s">
        <v>421</v>
      </c>
      <c r="B298" s="124" t="s">
        <v>497</v>
      </c>
      <c r="C298" s="125">
        <v>30000</v>
      </c>
      <c r="D298" s="19" t="s">
        <v>139</v>
      </c>
      <c r="E298" s="124" t="s">
        <v>49</v>
      </c>
      <c r="F298" s="76" t="s">
        <v>478</v>
      </c>
      <c r="G298" s="19">
        <v>43049</v>
      </c>
      <c r="H298" s="19" t="s">
        <v>498</v>
      </c>
      <c r="I298" s="131">
        <v>123</v>
      </c>
      <c r="J298" s="124">
        <v>4.35</v>
      </c>
      <c r="K298" s="140">
        <v>445.875</v>
      </c>
      <c r="L298" s="124"/>
      <c r="M298" s="125">
        <f t="shared" si="6"/>
        <v>445.875</v>
      </c>
      <c r="N298" s="142"/>
      <c r="O298" s="124"/>
      <c r="P298" s="132"/>
    </row>
    <row r="299" s="118" customFormat="1" ht="24.95" customHeight="1" spans="1:16">
      <c r="A299" s="124" t="s">
        <v>421</v>
      </c>
      <c r="B299" s="124" t="s">
        <v>499</v>
      </c>
      <c r="C299" s="125">
        <v>30000</v>
      </c>
      <c r="D299" s="19" t="s">
        <v>500</v>
      </c>
      <c r="E299" s="124" t="s">
        <v>31</v>
      </c>
      <c r="F299" s="76" t="s">
        <v>501</v>
      </c>
      <c r="G299" s="19">
        <v>42895</v>
      </c>
      <c r="H299" s="19" t="s">
        <v>338</v>
      </c>
      <c r="I299" s="131">
        <v>195</v>
      </c>
      <c r="J299" s="124">
        <v>4.74999996</v>
      </c>
      <c r="K299" s="140">
        <v>771.8749935</v>
      </c>
      <c r="L299" s="124"/>
      <c r="M299" s="125">
        <f t="shared" si="6"/>
        <v>771.8749935</v>
      </c>
      <c r="N299" s="142"/>
      <c r="O299" s="124"/>
      <c r="P299" s="132"/>
    </row>
    <row r="300" s="118" customFormat="1" ht="24.95" customHeight="1" spans="1:16">
      <c r="A300" s="124" t="s">
        <v>421</v>
      </c>
      <c r="B300" s="124" t="s">
        <v>502</v>
      </c>
      <c r="C300" s="125">
        <v>30000</v>
      </c>
      <c r="D300" s="19" t="s">
        <v>105</v>
      </c>
      <c r="E300" s="124" t="s">
        <v>49</v>
      </c>
      <c r="F300" s="76" t="s">
        <v>248</v>
      </c>
      <c r="G300" s="19">
        <v>43038</v>
      </c>
      <c r="H300" s="19" t="s">
        <v>338</v>
      </c>
      <c r="I300" s="131">
        <v>52</v>
      </c>
      <c r="J300" s="124">
        <v>4.35</v>
      </c>
      <c r="K300" s="140">
        <v>188.5</v>
      </c>
      <c r="L300" s="124"/>
      <c r="M300" s="125">
        <f t="shared" si="6"/>
        <v>188.5</v>
      </c>
      <c r="N300" s="142"/>
      <c r="O300" s="124"/>
      <c r="P300" s="132"/>
    </row>
    <row r="301" s="118" customFormat="1" ht="24.95" customHeight="1" spans="1:16">
      <c r="A301" s="124" t="s">
        <v>421</v>
      </c>
      <c r="B301" s="124" t="s">
        <v>503</v>
      </c>
      <c r="C301" s="125">
        <v>50000</v>
      </c>
      <c r="D301" s="19" t="s">
        <v>504</v>
      </c>
      <c r="E301" s="124" t="s">
        <v>31</v>
      </c>
      <c r="F301" s="76" t="s">
        <v>274</v>
      </c>
      <c r="G301" s="19">
        <v>43058</v>
      </c>
      <c r="H301" s="19" t="s">
        <v>505</v>
      </c>
      <c r="I301" s="131">
        <v>34</v>
      </c>
      <c r="J301" s="124">
        <v>4.74996</v>
      </c>
      <c r="K301" s="140">
        <v>554.175333333333</v>
      </c>
      <c r="L301" s="124"/>
      <c r="M301" s="125">
        <f t="shared" si="6"/>
        <v>224.303666666667</v>
      </c>
      <c r="N301" s="142">
        <v>-329.871666666666</v>
      </c>
      <c r="O301" s="124"/>
      <c r="P301" s="132"/>
    </row>
    <row r="302" s="118" customFormat="1" ht="24.95" customHeight="1" spans="1:16">
      <c r="A302" s="124" t="s">
        <v>421</v>
      </c>
      <c r="B302" s="124" t="s">
        <v>506</v>
      </c>
      <c r="C302" s="125">
        <v>50000</v>
      </c>
      <c r="D302" s="19" t="s">
        <v>507</v>
      </c>
      <c r="E302" s="124" t="s">
        <v>31</v>
      </c>
      <c r="F302" s="76" t="s">
        <v>508</v>
      </c>
      <c r="G302" s="19">
        <v>43046</v>
      </c>
      <c r="H302" s="19" t="s">
        <v>338</v>
      </c>
      <c r="I302" s="131">
        <v>44</v>
      </c>
      <c r="J302" s="124">
        <v>4.74996</v>
      </c>
      <c r="K302" s="140">
        <v>567.373666666667</v>
      </c>
      <c r="L302" s="124"/>
      <c r="M302" s="125">
        <f t="shared" si="6"/>
        <v>290.275333333333</v>
      </c>
      <c r="N302" s="142">
        <v>-277.098333333334</v>
      </c>
      <c r="O302" s="124"/>
      <c r="P302" s="132"/>
    </row>
    <row r="303" s="118" customFormat="1" ht="24.95" customHeight="1" spans="1:16">
      <c r="A303" s="124" t="s">
        <v>421</v>
      </c>
      <c r="B303" s="124" t="s">
        <v>509</v>
      </c>
      <c r="C303" s="125">
        <v>20000</v>
      </c>
      <c r="D303" s="19" t="s">
        <v>117</v>
      </c>
      <c r="E303" s="124" t="s">
        <v>49</v>
      </c>
      <c r="F303" s="76" t="s">
        <v>258</v>
      </c>
      <c r="G303" s="19">
        <v>43040</v>
      </c>
      <c r="H303" s="19" t="s">
        <v>338</v>
      </c>
      <c r="I303" s="131">
        <v>50</v>
      </c>
      <c r="J303" s="124">
        <v>4.35</v>
      </c>
      <c r="K303" s="140">
        <v>120.833333333333</v>
      </c>
      <c r="L303" s="124">
        <v>20171210</v>
      </c>
      <c r="M303" s="125">
        <f t="shared" si="6"/>
        <v>120.833333333333</v>
      </c>
      <c r="N303" s="142"/>
      <c r="O303" s="124"/>
      <c r="P303" s="132"/>
    </row>
    <row r="304" s="118" customFormat="1" ht="24.95" customHeight="1" spans="1:16">
      <c r="A304" s="124" t="s">
        <v>421</v>
      </c>
      <c r="B304" s="124" t="s">
        <v>510</v>
      </c>
      <c r="C304" s="125">
        <v>30000</v>
      </c>
      <c r="D304" s="19" t="s">
        <v>511</v>
      </c>
      <c r="E304" s="124" t="s">
        <v>31</v>
      </c>
      <c r="F304" s="76" t="s">
        <v>512</v>
      </c>
      <c r="G304" s="19">
        <v>42892</v>
      </c>
      <c r="H304" s="19" t="s">
        <v>338</v>
      </c>
      <c r="I304" s="131">
        <v>198</v>
      </c>
      <c r="J304" s="124">
        <v>4.74999996</v>
      </c>
      <c r="K304" s="140">
        <v>783.7499934</v>
      </c>
      <c r="L304" s="124"/>
      <c r="M304" s="125">
        <f t="shared" si="6"/>
        <v>783.7499934</v>
      </c>
      <c r="N304" s="142"/>
      <c r="O304" s="124"/>
      <c r="P304" s="132"/>
    </row>
    <row r="305" s="118" customFormat="1" ht="24.95" customHeight="1" spans="1:16">
      <c r="A305" s="124" t="s">
        <v>421</v>
      </c>
      <c r="B305" s="124" t="s">
        <v>513</v>
      </c>
      <c r="C305" s="125">
        <v>50000</v>
      </c>
      <c r="D305" s="19" t="s">
        <v>424</v>
      </c>
      <c r="E305" s="124" t="s">
        <v>31</v>
      </c>
      <c r="F305" s="76" t="s">
        <v>425</v>
      </c>
      <c r="G305" s="19">
        <v>43060</v>
      </c>
      <c r="H305" s="19">
        <v>43182</v>
      </c>
      <c r="I305" s="131">
        <v>122</v>
      </c>
      <c r="J305" s="124">
        <v>4.74999996</v>
      </c>
      <c r="K305" s="140">
        <v>2150.70499322222</v>
      </c>
      <c r="L305" s="124"/>
      <c r="M305" s="125">
        <f t="shared" si="6"/>
        <v>804.861104333333</v>
      </c>
      <c r="N305" s="142">
        <v>-1345.84388888889</v>
      </c>
      <c r="O305" s="124"/>
      <c r="P305" s="132"/>
    </row>
    <row r="306" s="118" customFormat="1" ht="24.95" customHeight="1" spans="1:16">
      <c r="A306" s="124" t="s">
        <v>421</v>
      </c>
      <c r="B306" s="124" t="s">
        <v>514</v>
      </c>
      <c r="C306" s="125">
        <v>30000</v>
      </c>
      <c r="D306" s="19" t="s">
        <v>139</v>
      </c>
      <c r="E306" s="124" t="s">
        <v>49</v>
      </c>
      <c r="F306" s="76" t="s">
        <v>478</v>
      </c>
      <c r="G306" s="19">
        <v>43049</v>
      </c>
      <c r="H306" s="19" t="s">
        <v>515</v>
      </c>
      <c r="I306" s="131">
        <v>30</v>
      </c>
      <c r="J306" s="124">
        <v>4.35</v>
      </c>
      <c r="K306" s="140">
        <v>108.75</v>
      </c>
      <c r="L306" s="124"/>
      <c r="M306" s="125">
        <f t="shared" si="6"/>
        <v>108.75</v>
      </c>
      <c r="N306" s="142"/>
      <c r="O306" s="124"/>
      <c r="P306" s="132"/>
    </row>
    <row r="307" s="118" customFormat="1" ht="24.95" customHeight="1" spans="1:16">
      <c r="A307" s="124" t="s">
        <v>421</v>
      </c>
      <c r="B307" s="124" t="s">
        <v>516</v>
      </c>
      <c r="C307" s="125">
        <v>40000</v>
      </c>
      <c r="D307" s="19" t="s">
        <v>517</v>
      </c>
      <c r="E307" s="124" t="s">
        <v>36</v>
      </c>
      <c r="F307" s="76" t="s">
        <v>518</v>
      </c>
      <c r="G307" s="19">
        <v>42887</v>
      </c>
      <c r="H307" s="19" t="s">
        <v>519</v>
      </c>
      <c r="I307" s="131">
        <v>206</v>
      </c>
      <c r="J307" s="124">
        <v>4.74999996</v>
      </c>
      <c r="K307" s="140">
        <v>796.949990844445</v>
      </c>
      <c r="L307" s="124"/>
      <c r="M307" s="125">
        <f t="shared" si="6"/>
        <v>1087.22221306667</v>
      </c>
      <c r="N307" s="142">
        <v>290.272222222222</v>
      </c>
      <c r="O307" s="124"/>
      <c r="P307" s="132"/>
    </row>
    <row r="308" s="118" customFormat="1" ht="24.95" customHeight="1" spans="1:16">
      <c r="A308" s="124" t="s">
        <v>421</v>
      </c>
      <c r="B308" s="124" t="s">
        <v>520</v>
      </c>
      <c r="C308" s="125">
        <v>30000</v>
      </c>
      <c r="D308" s="19" t="s">
        <v>466</v>
      </c>
      <c r="E308" s="124" t="s">
        <v>49</v>
      </c>
      <c r="F308" s="76" t="s">
        <v>472</v>
      </c>
      <c r="G308" s="19">
        <v>43058</v>
      </c>
      <c r="H308" s="19" t="s">
        <v>338</v>
      </c>
      <c r="I308" s="131">
        <v>32</v>
      </c>
      <c r="J308" s="124">
        <v>4.35</v>
      </c>
      <c r="K308" s="140">
        <v>116</v>
      </c>
      <c r="L308" s="124"/>
      <c r="M308" s="125">
        <f t="shared" si="6"/>
        <v>116</v>
      </c>
      <c r="N308" s="142"/>
      <c r="O308" s="124"/>
      <c r="P308" s="132"/>
    </row>
    <row r="309" s="118" customFormat="1" ht="24.95" customHeight="1" spans="1:16">
      <c r="A309" s="124" t="s">
        <v>421</v>
      </c>
      <c r="B309" s="124" t="s">
        <v>521</v>
      </c>
      <c r="C309" s="125">
        <v>40000</v>
      </c>
      <c r="D309" s="19" t="s">
        <v>522</v>
      </c>
      <c r="E309" s="124" t="s">
        <v>49</v>
      </c>
      <c r="F309" s="76" t="s">
        <v>523</v>
      </c>
      <c r="G309" s="19">
        <v>42808</v>
      </c>
      <c r="H309" s="19" t="s">
        <v>444</v>
      </c>
      <c r="I309" s="131">
        <v>372</v>
      </c>
      <c r="J309" s="124">
        <v>4.35</v>
      </c>
      <c r="K309" s="140">
        <v>1798</v>
      </c>
      <c r="L309" s="124"/>
      <c r="M309" s="125">
        <f t="shared" si="6"/>
        <v>1798</v>
      </c>
      <c r="N309" s="142"/>
      <c r="O309" s="124"/>
      <c r="P309" s="132"/>
    </row>
    <row r="310" s="118" customFormat="1" ht="24.95" customHeight="1" spans="1:16">
      <c r="A310" s="124" t="s">
        <v>421</v>
      </c>
      <c r="B310" s="124" t="s">
        <v>524</v>
      </c>
      <c r="C310" s="125">
        <v>30000</v>
      </c>
      <c r="D310" s="19" t="s">
        <v>525</v>
      </c>
      <c r="E310" s="124" t="s">
        <v>49</v>
      </c>
      <c r="F310" s="76" t="s">
        <v>526</v>
      </c>
      <c r="G310" s="19">
        <v>42944</v>
      </c>
      <c r="H310" s="19" t="s">
        <v>338</v>
      </c>
      <c r="I310" s="131">
        <v>146</v>
      </c>
      <c r="J310" s="124">
        <v>4.35</v>
      </c>
      <c r="K310" s="140">
        <v>529.25</v>
      </c>
      <c r="L310" s="124"/>
      <c r="M310" s="125">
        <f t="shared" si="6"/>
        <v>529.25</v>
      </c>
      <c r="N310" s="142"/>
      <c r="O310" s="124"/>
      <c r="P310" s="132"/>
    </row>
    <row r="311" s="118" customFormat="1" ht="24.95" customHeight="1" spans="1:16">
      <c r="A311" s="124" t="s">
        <v>421</v>
      </c>
      <c r="B311" s="124" t="s">
        <v>527</v>
      </c>
      <c r="C311" s="125">
        <v>50000</v>
      </c>
      <c r="D311" s="19">
        <v>42815</v>
      </c>
      <c r="E311" s="124" t="s">
        <v>49</v>
      </c>
      <c r="F311" s="85">
        <v>43180</v>
      </c>
      <c r="G311" s="19">
        <v>42999</v>
      </c>
      <c r="H311" s="19">
        <v>43180</v>
      </c>
      <c r="I311" s="131">
        <v>181</v>
      </c>
      <c r="J311" s="124">
        <v>4.35</v>
      </c>
      <c r="K311" s="140">
        <v>1673.545</v>
      </c>
      <c r="L311" s="124"/>
      <c r="M311" s="125">
        <f t="shared" si="6"/>
        <v>1093.54166666667</v>
      </c>
      <c r="N311" s="142">
        <v>-580.003333333333</v>
      </c>
      <c r="O311" s="124"/>
      <c r="P311" s="132"/>
    </row>
    <row r="312" s="118" customFormat="1" ht="24.95" customHeight="1" spans="1:16">
      <c r="A312" s="124" t="s">
        <v>421</v>
      </c>
      <c r="B312" s="124" t="s">
        <v>528</v>
      </c>
      <c r="C312" s="125">
        <v>50000</v>
      </c>
      <c r="D312" s="19" t="s">
        <v>511</v>
      </c>
      <c r="E312" s="124" t="s">
        <v>49</v>
      </c>
      <c r="F312" s="76" t="s">
        <v>529</v>
      </c>
      <c r="G312" s="19">
        <v>43008</v>
      </c>
      <c r="H312" s="19">
        <v>43099</v>
      </c>
      <c r="I312" s="131">
        <v>91</v>
      </c>
      <c r="J312" s="124">
        <v>4.35</v>
      </c>
      <c r="K312" s="140">
        <v>614.239444444444</v>
      </c>
      <c r="L312" s="124"/>
      <c r="M312" s="125">
        <f t="shared" si="6"/>
        <v>549.791666666667</v>
      </c>
      <c r="N312" s="142">
        <v>-64.4477777777778</v>
      </c>
      <c r="O312" s="124"/>
      <c r="P312" s="132"/>
    </row>
    <row r="313" s="118" customFormat="1" ht="24.95" customHeight="1" spans="1:16">
      <c r="A313" s="124" t="s">
        <v>421</v>
      </c>
      <c r="B313" s="124" t="s">
        <v>530</v>
      </c>
      <c r="C313" s="125">
        <v>50000</v>
      </c>
      <c r="D313" s="19" t="s">
        <v>531</v>
      </c>
      <c r="E313" s="124" t="s">
        <v>31</v>
      </c>
      <c r="F313" s="76" t="s">
        <v>532</v>
      </c>
      <c r="G313" s="19">
        <v>42893</v>
      </c>
      <c r="H313" s="19" t="s">
        <v>429</v>
      </c>
      <c r="I313" s="131">
        <v>290</v>
      </c>
      <c r="J313" s="124">
        <v>4.74999996</v>
      </c>
      <c r="K313" s="140">
        <v>2012.15720611111</v>
      </c>
      <c r="L313" s="124">
        <v>20170720</v>
      </c>
      <c r="M313" s="125">
        <f t="shared" si="6"/>
        <v>1913.19442833333</v>
      </c>
      <c r="N313" s="142">
        <v>-98.9627777777778</v>
      </c>
      <c r="O313" s="124"/>
      <c r="P313" s="132"/>
    </row>
    <row r="314" s="118" customFormat="1" ht="24.95" customHeight="1" spans="1:16">
      <c r="A314" s="124" t="s">
        <v>421</v>
      </c>
      <c r="B314" s="124" t="s">
        <v>533</v>
      </c>
      <c r="C314" s="125">
        <v>30000</v>
      </c>
      <c r="D314" s="19" t="s">
        <v>86</v>
      </c>
      <c r="E314" s="124" t="s">
        <v>49</v>
      </c>
      <c r="F314" s="76" t="s">
        <v>241</v>
      </c>
      <c r="G314" s="19">
        <v>43034</v>
      </c>
      <c r="H314" s="19" t="s">
        <v>338</v>
      </c>
      <c r="I314" s="131">
        <v>56</v>
      </c>
      <c r="J314" s="124">
        <v>4.35</v>
      </c>
      <c r="K314" s="140">
        <v>203</v>
      </c>
      <c r="L314" s="124"/>
      <c r="M314" s="125">
        <f t="shared" si="6"/>
        <v>203</v>
      </c>
      <c r="N314" s="142"/>
      <c r="O314" s="124"/>
      <c r="P314" s="132"/>
    </row>
    <row r="315" s="118" customFormat="1" ht="24.95" customHeight="1" spans="1:16">
      <c r="A315" s="124" t="s">
        <v>421</v>
      </c>
      <c r="B315" s="124" t="s">
        <v>534</v>
      </c>
      <c r="C315" s="125">
        <v>30000</v>
      </c>
      <c r="D315" s="19" t="s">
        <v>111</v>
      </c>
      <c r="E315" s="124" t="s">
        <v>49</v>
      </c>
      <c r="F315" s="76" t="s">
        <v>252</v>
      </c>
      <c r="G315" s="19">
        <v>43039</v>
      </c>
      <c r="H315" s="19" t="s">
        <v>338</v>
      </c>
      <c r="I315" s="131">
        <v>51</v>
      </c>
      <c r="J315" s="124">
        <v>4.35</v>
      </c>
      <c r="K315" s="140">
        <v>184.875</v>
      </c>
      <c r="L315" s="124">
        <v>20171210</v>
      </c>
      <c r="M315" s="125">
        <f t="shared" si="6"/>
        <v>184.875</v>
      </c>
      <c r="N315" s="142"/>
      <c r="O315" s="124"/>
      <c r="P315" s="132"/>
    </row>
    <row r="316" s="118" customFormat="1" ht="24.95" customHeight="1" spans="1:16">
      <c r="A316" s="124" t="s">
        <v>421</v>
      </c>
      <c r="B316" s="124" t="s">
        <v>535</v>
      </c>
      <c r="C316" s="125">
        <v>30000</v>
      </c>
      <c r="D316" s="19" t="s">
        <v>446</v>
      </c>
      <c r="E316" s="124" t="s">
        <v>49</v>
      </c>
      <c r="F316" s="76" t="s">
        <v>536</v>
      </c>
      <c r="G316" s="19">
        <v>42907</v>
      </c>
      <c r="H316" s="19" t="s">
        <v>444</v>
      </c>
      <c r="I316" s="131">
        <v>273</v>
      </c>
      <c r="J316" s="124">
        <v>4.35</v>
      </c>
      <c r="K316" s="140">
        <v>989.625</v>
      </c>
      <c r="L316" s="124"/>
      <c r="M316" s="125">
        <f t="shared" si="6"/>
        <v>989.625</v>
      </c>
      <c r="N316" s="142"/>
      <c r="O316" s="124"/>
      <c r="P316" s="132"/>
    </row>
    <row r="317" s="118" customFormat="1" ht="24.95" customHeight="1" spans="1:16">
      <c r="A317" s="124" t="s">
        <v>421</v>
      </c>
      <c r="B317" s="124" t="s">
        <v>537</v>
      </c>
      <c r="C317" s="125">
        <v>30000</v>
      </c>
      <c r="D317" s="19">
        <v>42699</v>
      </c>
      <c r="E317" s="124" t="s">
        <v>31</v>
      </c>
      <c r="F317" s="85">
        <v>43429</v>
      </c>
      <c r="G317" s="19">
        <v>43001</v>
      </c>
      <c r="H317" s="19">
        <v>43188</v>
      </c>
      <c r="I317" s="131">
        <v>187</v>
      </c>
      <c r="J317" s="124">
        <v>4.74996</v>
      </c>
      <c r="K317" s="140">
        <v>1304.61876666667</v>
      </c>
      <c r="L317" s="124"/>
      <c r="M317" s="125">
        <f t="shared" si="6"/>
        <v>740.2021</v>
      </c>
      <c r="N317" s="142">
        <v>-564.416666666667</v>
      </c>
      <c r="O317" s="124"/>
      <c r="P317" s="132"/>
    </row>
    <row r="318" s="118" customFormat="1" ht="24.95" customHeight="1" spans="1:16">
      <c r="A318" s="124" t="s">
        <v>421</v>
      </c>
      <c r="B318" s="124" t="s">
        <v>538</v>
      </c>
      <c r="C318" s="125">
        <v>50000</v>
      </c>
      <c r="D318" s="19" t="s">
        <v>539</v>
      </c>
      <c r="E318" s="124" t="s">
        <v>49</v>
      </c>
      <c r="F318" s="76" t="s">
        <v>540</v>
      </c>
      <c r="G318" s="19">
        <v>42971</v>
      </c>
      <c r="H318" s="19" t="s">
        <v>444</v>
      </c>
      <c r="I318" s="131">
        <v>209</v>
      </c>
      <c r="J318" s="124">
        <v>4.35</v>
      </c>
      <c r="K318" s="140">
        <v>1262.70833333333</v>
      </c>
      <c r="L318" s="124">
        <v>20171210</v>
      </c>
      <c r="M318" s="125">
        <f t="shared" si="6"/>
        <v>1262.70833333333</v>
      </c>
      <c r="N318" s="142"/>
      <c r="O318" s="124"/>
      <c r="P318" s="132"/>
    </row>
    <row r="319" s="118" customFormat="1" ht="24.95" customHeight="1" spans="1:16">
      <c r="A319" s="124" t="s">
        <v>421</v>
      </c>
      <c r="B319" s="124" t="s">
        <v>541</v>
      </c>
      <c r="C319" s="125">
        <v>50000</v>
      </c>
      <c r="D319" s="19" t="s">
        <v>542</v>
      </c>
      <c r="E319" s="124" t="s">
        <v>49</v>
      </c>
      <c r="F319" s="76" t="s">
        <v>543</v>
      </c>
      <c r="G319" s="19">
        <v>42985</v>
      </c>
      <c r="H319" s="19" t="s">
        <v>444</v>
      </c>
      <c r="I319" s="131">
        <v>195</v>
      </c>
      <c r="J319" s="124">
        <v>4.35</v>
      </c>
      <c r="K319" s="140">
        <v>1178.125</v>
      </c>
      <c r="L319" s="124"/>
      <c r="M319" s="125">
        <f t="shared" si="6"/>
        <v>1178.125</v>
      </c>
      <c r="N319" s="142"/>
      <c r="O319" s="124"/>
      <c r="P319" s="132"/>
    </row>
    <row r="320" s="118" customFormat="1" ht="24.95" customHeight="1" spans="1:16">
      <c r="A320" s="124" t="s">
        <v>421</v>
      </c>
      <c r="B320" s="124" t="s">
        <v>544</v>
      </c>
      <c r="C320" s="125">
        <v>50000</v>
      </c>
      <c r="D320" s="19" t="s">
        <v>500</v>
      </c>
      <c r="E320" s="124" t="s">
        <v>31</v>
      </c>
      <c r="F320" s="76" t="s">
        <v>501</v>
      </c>
      <c r="G320" s="19">
        <v>43005</v>
      </c>
      <c r="H320" s="19" t="s">
        <v>545</v>
      </c>
      <c r="I320" s="131">
        <v>94</v>
      </c>
      <c r="J320" s="124">
        <v>4.74999996</v>
      </c>
      <c r="K320" s="140">
        <v>620.138883666667</v>
      </c>
      <c r="L320" s="124"/>
      <c r="M320" s="125">
        <f t="shared" si="6"/>
        <v>620.138883666667</v>
      </c>
      <c r="N320" s="142"/>
      <c r="O320" s="124"/>
      <c r="P320" s="132"/>
    </row>
    <row r="321" s="118" customFormat="1" ht="24.95" customHeight="1" spans="1:16">
      <c r="A321" s="124" t="s">
        <v>421</v>
      </c>
      <c r="B321" s="124" t="s">
        <v>546</v>
      </c>
      <c r="C321" s="125">
        <v>30000</v>
      </c>
      <c r="D321" s="19" t="s">
        <v>547</v>
      </c>
      <c r="E321" s="124" t="s">
        <v>31</v>
      </c>
      <c r="F321" s="76" t="s">
        <v>548</v>
      </c>
      <c r="G321" s="19">
        <v>42945</v>
      </c>
      <c r="H321" s="19" t="s">
        <v>545</v>
      </c>
      <c r="I321" s="131">
        <v>154</v>
      </c>
      <c r="J321" s="124">
        <v>4.74999996</v>
      </c>
      <c r="K321" s="140">
        <v>609.5833282</v>
      </c>
      <c r="L321" s="124"/>
      <c r="M321" s="125">
        <f t="shared" si="6"/>
        <v>609.5833282</v>
      </c>
      <c r="N321" s="142"/>
      <c r="O321" s="124"/>
      <c r="P321" s="132"/>
    </row>
    <row r="322" s="118" customFormat="1" ht="24.95" customHeight="1" spans="1:16">
      <c r="A322" s="124" t="s">
        <v>421</v>
      </c>
      <c r="B322" s="124" t="s">
        <v>549</v>
      </c>
      <c r="C322" s="125">
        <v>50000</v>
      </c>
      <c r="D322" s="19" t="s">
        <v>427</v>
      </c>
      <c r="E322" s="124" t="s">
        <v>31</v>
      </c>
      <c r="F322" s="76" t="s">
        <v>550</v>
      </c>
      <c r="G322" s="19">
        <v>42919</v>
      </c>
      <c r="H322" s="19" t="s">
        <v>338</v>
      </c>
      <c r="I322" s="131">
        <v>171</v>
      </c>
      <c r="J322" s="124">
        <v>4.74999996</v>
      </c>
      <c r="K322" s="140">
        <v>1128.1249905</v>
      </c>
      <c r="L322" s="124"/>
      <c r="M322" s="125">
        <f t="shared" si="6"/>
        <v>1128.1249905</v>
      </c>
      <c r="N322" s="142"/>
      <c r="O322" s="124"/>
      <c r="P322" s="132"/>
    </row>
    <row r="323" s="118" customFormat="1" ht="24.95" customHeight="1" spans="1:16">
      <c r="A323" s="124" t="s">
        <v>421</v>
      </c>
      <c r="B323" s="124" t="s">
        <v>551</v>
      </c>
      <c r="C323" s="125">
        <v>50000</v>
      </c>
      <c r="D323" s="19" t="s">
        <v>33</v>
      </c>
      <c r="E323" s="124" t="s">
        <v>31</v>
      </c>
      <c r="F323" s="76" t="s">
        <v>186</v>
      </c>
      <c r="G323" s="19">
        <v>43002</v>
      </c>
      <c r="H323" s="19" t="s">
        <v>474</v>
      </c>
      <c r="I323" s="131">
        <v>183</v>
      </c>
      <c r="J323" s="124">
        <v>4.74999996</v>
      </c>
      <c r="K323" s="140">
        <v>1431.61054538889</v>
      </c>
      <c r="L323" s="124"/>
      <c r="M323" s="125">
        <f t="shared" si="6"/>
        <v>1207.2916565</v>
      </c>
      <c r="N323" s="142">
        <v>-224.318888888889</v>
      </c>
      <c r="O323" s="124"/>
      <c r="P323" s="132"/>
    </row>
    <row r="324" s="118" customFormat="1" ht="24.95" customHeight="1" spans="1:16">
      <c r="A324" s="124" t="s">
        <v>421</v>
      </c>
      <c r="B324" s="124" t="s">
        <v>552</v>
      </c>
      <c r="C324" s="125">
        <v>30000</v>
      </c>
      <c r="D324" s="19" t="s">
        <v>139</v>
      </c>
      <c r="E324" s="124" t="s">
        <v>49</v>
      </c>
      <c r="F324" s="76" t="s">
        <v>478</v>
      </c>
      <c r="G324" s="19">
        <v>43049</v>
      </c>
      <c r="H324" s="19">
        <v>43159</v>
      </c>
      <c r="I324" s="131">
        <v>110</v>
      </c>
      <c r="J324" s="124">
        <v>4.35</v>
      </c>
      <c r="K324" s="140">
        <v>398.75</v>
      </c>
      <c r="L324" s="124">
        <v>20171210</v>
      </c>
      <c r="M324" s="125">
        <f t="shared" si="6"/>
        <v>398.75</v>
      </c>
      <c r="N324" s="142"/>
      <c r="O324" s="124"/>
      <c r="P324" s="132"/>
    </row>
    <row r="325" s="118" customFormat="1" ht="24.95" customHeight="1" spans="1:16">
      <c r="A325" s="124" t="s">
        <v>421</v>
      </c>
      <c r="B325" s="124" t="s">
        <v>553</v>
      </c>
      <c r="C325" s="125">
        <v>50000</v>
      </c>
      <c r="D325" s="19" t="s">
        <v>30</v>
      </c>
      <c r="E325" s="124" t="s">
        <v>31</v>
      </c>
      <c r="F325" s="76" t="s">
        <v>263</v>
      </c>
      <c r="G325" s="19">
        <v>43062</v>
      </c>
      <c r="H325" s="19" t="s">
        <v>338</v>
      </c>
      <c r="I325" s="131">
        <v>28</v>
      </c>
      <c r="J325" s="124">
        <v>4.74996</v>
      </c>
      <c r="K325" s="140">
        <v>540.984000000001</v>
      </c>
      <c r="L325" s="124"/>
      <c r="M325" s="125">
        <f t="shared" si="6"/>
        <v>184.720666666667</v>
      </c>
      <c r="N325" s="142">
        <v>-356.263333333334</v>
      </c>
      <c r="O325" s="124"/>
      <c r="P325" s="132"/>
    </row>
    <row r="326" s="118" customFormat="1" ht="24.95" customHeight="1" spans="1:16">
      <c r="A326" s="124" t="s">
        <v>421</v>
      </c>
      <c r="B326" s="124" t="s">
        <v>554</v>
      </c>
      <c r="C326" s="125">
        <v>20000</v>
      </c>
      <c r="D326" s="19" t="s">
        <v>77</v>
      </c>
      <c r="E326" s="124" t="s">
        <v>49</v>
      </c>
      <c r="F326" s="76" t="s">
        <v>555</v>
      </c>
      <c r="G326" s="19">
        <v>43032</v>
      </c>
      <c r="H326" s="19" t="s">
        <v>338</v>
      </c>
      <c r="I326" s="131">
        <v>58</v>
      </c>
      <c r="J326" s="124">
        <v>4.35</v>
      </c>
      <c r="K326" s="140">
        <v>140.166666666667</v>
      </c>
      <c r="L326" s="124"/>
      <c r="M326" s="125">
        <f t="shared" si="6"/>
        <v>140.166666666667</v>
      </c>
      <c r="N326" s="142"/>
      <c r="O326" s="124"/>
      <c r="P326" s="132"/>
    </row>
    <row r="327" s="118" customFormat="1" ht="24.95" customHeight="1" spans="1:16">
      <c r="A327" s="124" t="s">
        <v>421</v>
      </c>
      <c r="B327" s="124" t="s">
        <v>556</v>
      </c>
      <c r="C327" s="125">
        <v>30000</v>
      </c>
      <c r="D327" s="19" t="s">
        <v>438</v>
      </c>
      <c r="E327" s="124" t="s">
        <v>31</v>
      </c>
      <c r="F327" s="76" t="s">
        <v>557</v>
      </c>
      <c r="G327" s="19">
        <v>43057</v>
      </c>
      <c r="H327" s="19" t="s">
        <v>338</v>
      </c>
      <c r="I327" s="131">
        <v>33</v>
      </c>
      <c r="J327" s="124">
        <v>4.74999996</v>
      </c>
      <c r="K327" s="140">
        <v>644.176665566666</v>
      </c>
      <c r="L327" s="124"/>
      <c r="M327" s="125">
        <f t="shared" si="6"/>
        <v>130.6249989</v>
      </c>
      <c r="N327" s="142">
        <v>-513.551666666666</v>
      </c>
      <c r="O327" s="124"/>
      <c r="P327" s="132"/>
    </row>
    <row r="328" s="118" customFormat="1" ht="24.95" customHeight="1" spans="1:16">
      <c r="A328" s="124" t="s">
        <v>421</v>
      </c>
      <c r="B328" s="124" t="s">
        <v>558</v>
      </c>
      <c r="C328" s="125">
        <v>50000</v>
      </c>
      <c r="D328" s="19" t="s">
        <v>433</v>
      </c>
      <c r="E328" s="124" t="s">
        <v>31</v>
      </c>
      <c r="F328" s="76" t="s">
        <v>434</v>
      </c>
      <c r="G328" s="19">
        <v>43034</v>
      </c>
      <c r="H328" s="19" t="s">
        <v>338</v>
      </c>
      <c r="I328" s="131">
        <v>56</v>
      </c>
      <c r="J328" s="124">
        <v>4.74996</v>
      </c>
      <c r="K328" s="140">
        <v>567.373</v>
      </c>
      <c r="L328" s="124"/>
      <c r="M328" s="125">
        <f t="shared" si="6"/>
        <v>369.441333333333</v>
      </c>
      <c r="N328" s="142">
        <v>-197.931666666667</v>
      </c>
      <c r="O328" s="124"/>
      <c r="P328" s="132"/>
    </row>
    <row r="329" s="118" customFormat="1" ht="24.95" customHeight="1" spans="1:16">
      <c r="A329" s="124" t="s">
        <v>421</v>
      </c>
      <c r="B329" s="124" t="s">
        <v>559</v>
      </c>
      <c r="C329" s="125">
        <v>30000</v>
      </c>
      <c r="D329" s="19" t="s">
        <v>151</v>
      </c>
      <c r="E329" s="124" t="s">
        <v>49</v>
      </c>
      <c r="F329" s="76" t="s">
        <v>186</v>
      </c>
      <c r="G329" s="19">
        <v>43056</v>
      </c>
      <c r="H329" s="19" t="s">
        <v>492</v>
      </c>
      <c r="I329" s="131">
        <v>30</v>
      </c>
      <c r="J329" s="124">
        <v>4.35</v>
      </c>
      <c r="K329" s="140">
        <v>108.75</v>
      </c>
      <c r="L329" s="124"/>
      <c r="M329" s="125">
        <f t="shared" ref="M329:M340" si="7">C329*I329*J329/36000</f>
        <v>108.75</v>
      </c>
      <c r="N329" s="142"/>
      <c r="O329" s="124"/>
      <c r="P329" s="132"/>
    </row>
    <row r="330" s="118" customFormat="1" ht="24.95" customHeight="1" spans="1:16">
      <c r="A330" s="124" t="s">
        <v>421</v>
      </c>
      <c r="B330" s="124" t="s">
        <v>560</v>
      </c>
      <c r="C330" s="125">
        <v>20000</v>
      </c>
      <c r="D330" s="19" t="s">
        <v>561</v>
      </c>
      <c r="E330" s="124" t="s">
        <v>31</v>
      </c>
      <c r="F330" s="76" t="s">
        <v>562</v>
      </c>
      <c r="G330" s="19">
        <v>42894</v>
      </c>
      <c r="H330" s="19" t="s">
        <v>341</v>
      </c>
      <c r="I330" s="131">
        <v>203</v>
      </c>
      <c r="J330" s="124">
        <v>4.74999996</v>
      </c>
      <c r="K330" s="140">
        <v>535.694439933333</v>
      </c>
      <c r="L330" s="124"/>
      <c r="M330" s="125">
        <f t="shared" si="7"/>
        <v>535.694439933333</v>
      </c>
      <c r="N330" s="142"/>
      <c r="O330" s="124"/>
      <c r="P330" s="132"/>
    </row>
    <row r="331" s="118" customFormat="1" ht="24.95" customHeight="1" spans="1:16">
      <c r="A331" s="124" t="s">
        <v>421</v>
      </c>
      <c r="B331" s="124" t="s">
        <v>563</v>
      </c>
      <c r="C331" s="125">
        <v>50000</v>
      </c>
      <c r="D331" s="19" t="s">
        <v>220</v>
      </c>
      <c r="E331" s="124" t="s">
        <v>49</v>
      </c>
      <c r="F331" s="76" t="s">
        <v>221</v>
      </c>
      <c r="G331" s="19">
        <v>42986</v>
      </c>
      <c r="H331" s="19" t="s">
        <v>338</v>
      </c>
      <c r="I331" s="131">
        <v>104</v>
      </c>
      <c r="J331" s="124">
        <v>4.35</v>
      </c>
      <c r="K331" s="140">
        <v>628.333333333333</v>
      </c>
      <c r="L331" s="124"/>
      <c r="M331" s="125">
        <f t="shared" si="7"/>
        <v>628.333333333333</v>
      </c>
      <c r="N331" s="142"/>
      <c r="O331" s="124"/>
      <c r="P331" s="132"/>
    </row>
    <row r="332" s="118" customFormat="1" ht="24.95" customHeight="1" spans="1:16">
      <c r="A332" s="124" t="s">
        <v>421</v>
      </c>
      <c r="B332" s="124" t="s">
        <v>564</v>
      </c>
      <c r="C332" s="125">
        <v>20000</v>
      </c>
      <c r="D332" s="19" t="s">
        <v>144</v>
      </c>
      <c r="E332" s="124" t="s">
        <v>49</v>
      </c>
      <c r="F332" s="76" t="s">
        <v>291</v>
      </c>
      <c r="G332" s="19">
        <v>43052</v>
      </c>
      <c r="H332" s="19" t="s">
        <v>565</v>
      </c>
      <c r="I332" s="131">
        <v>129</v>
      </c>
      <c r="J332" s="124">
        <v>4.35</v>
      </c>
      <c r="K332" s="140">
        <v>311.75</v>
      </c>
      <c r="L332" s="124"/>
      <c r="M332" s="125">
        <f t="shared" si="7"/>
        <v>311.75</v>
      </c>
      <c r="N332" s="142"/>
      <c r="O332" s="124"/>
      <c r="P332" s="132"/>
    </row>
    <row r="333" s="118" customFormat="1" ht="24.95" customHeight="1" spans="1:16">
      <c r="A333" s="124" t="s">
        <v>421</v>
      </c>
      <c r="B333" s="124" t="s">
        <v>566</v>
      </c>
      <c r="C333" s="125">
        <v>20000</v>
      </c>
      <c r="D333" s="19" t="s">
        <v>433</v>
      </c>
      <c r="E333" s="124" t="s">
        <v>31</v>
      </c>
      <c r="F333" s="76" t="s">
        <v>434</v>
      </c>
      <c r="G333" s="19">
        <v>43027</v>
      </c>
      <c r="H333" s="19" t="s">
        <v>567</v>
      </c>
      <c r="I333" s="131">
        <v>64</v>
      </c>
      <c r="J333" s="124">
        <v>4.74996</v>
      </c>
      <c r="K333" s="140">
        <v>684.304133333334</v>
      </c>
      <c r="L333" s="124"/>
      <c r="M333" s="125">
        <f t="shared" si="7"/>
        <v>168.887466666667</v>
      </c>
      <c r="N333" s="142">
        <v>-515.416666666667</v>
      </c>
      <c r="O333" s="124"/>
      <c r="P333" s="132"/>
    </row>
    <row r="334" s="118" customFormat="1" ht="24.95" customHeight="1" spans="1:16">
      <c r="A334" s="124" t="s">
        <v>421</v>
      </c>
      <c r="B334" s="124" t="s">
        <v>568</v>
      </c>
      <c r="C334" s="125">
        <v>30000</v>
      </c>
      <c r="D334" s="19" t="s">
        <v>469</v>
      </c>
      <c r="E334" s="124" t="s">
        <v>49</v>
      </c>
      <c r="F334" s="76" t="s">
        <v>470</v>
      </c>
      <c r="G334" s="19">
        <v>43076</v>
      </c>
      <c r="H334" s="19" t="s">
        <v>338</v>
      </c>
      <c r="I334" s="131">
        <v>14</v>
      </c>
      <c r="J334" s="124">
        <v>4.35</v>
      </c>
      <c r="K334" s="140">
        <v>340.75</v>
      </c>
      <c r="L334" s="124"/>
      <c r="M334" s="125">
        <f t="shared" si="7"/>
        <v>50.75</v>
      </c>
      <c r="N334" s="142">
        <v>-290</v>
      </c>
      <c r="O334" s="124"/>
      <c r="P334" s="132"/>
    </row>
    <row r="335" s="118" customFormat="1" ht="24.95" customHeight="1" spans="1:16">
      <c r="A335" s="124" t="s">
        <v>421</v>
      </c>
      <c r="B335" s="124" t="s">
        <v>569</v>
      </c>
      <c r="C335" s="125">
        <v>30000</v>
      </c>
      <c r="D335" s="19" t="s">
        <v>111</v>
      </c>
      <c r="E335" s="124" t="s">
        <v>49</v>
      </c>
      <c r="F335" s="76" t="s">
        <v>252</v>
      </c>
      <c r="G335" s="19">
        <v>43039</v>
      </c>
      <c r="H335" s="19" t="s">
        <v>338</v>
      </c>
      <c r="I335" s="131">
        <v>51</v>
      </c>
      <c r="J335" s="124">
        <v>4.35</v>
      </c>
      <c r="K335" s="140">
        <v>184.875</v>
      </c>
      <c r="L335" s="124"/>
      <c r="M335" s="125">
        <f t="shared" si="7"/>
        <v>184.875</v>
      </c>
      <c r="N335" s="142"/>
      <c r="O335" s="124"/>
      <c r="P335" s="132"/>
    </row>
    <row r="336" s="118" customFormat="1" ht="24.95" customHeight="1" spans="1:16">
      <c r="A336" s="124" t="s">
        <v>421</v>
      </c>
      <c r="B336" s="124" t="s">
        <v>570</v>
      </c>
      <c r="C336" s="125">
        <v>30000</v>
      </c>
      <c r="D336" s="19" t="s">
        <v>571</v>
      </c>
      <c r="E336" s="124" t="s">
        <v>36</v>
      </c>
      <c r="F336" s="76" t="s">
        <v>572</v>
      </c>
      <c r="G336" s="19">
        <v>42944</v>
      </c>
      <c r="H336" s="19" t="s">
        <v>545</v>
      </c>
      <c r="I336" s="131">
        <v>155</v>
      </c>
      <c r="J336" s="124">
        <v>4.74996</v>
      </c>
      <c r="K336" s="140">
        <v>613.5365</v>
      </c>
      <c r="L336" s="124"/>
      <c r="M336" s="125">
        <f t="shared" si="7"/>
        <v>613.5365</v>
      </c>
      <c r="N336" s="142"/>
      <c r="O336" s="124"/>
      <c r="P336" s="132"/>
    </row>
    <row r="337" s="118" customFormat="1" ht="24.95" customHeight="1" spans="1:16">
      <c r="A337" s="124" t="s">
        <v>421</v>
      </c>
      <c r="B337" s="124" t="s">
        <v>573</v>
      </c>
      <c r="C337" s="125">
        <v>50000</v>
      </c>
      <c r="D337" s="19" t="s">
        <v>500</v>
      </c>
      <c r="E337" s="124" t="s">
        <v>31</v>
      </c>
      <c r="F337" s="76" t="s">
        <v>501</v>
      </c>
      <c r="G337" s="19">
        <v>43005</v>
      </c>
      <c r="H337" s="19" t="s">
        <v>338</v>
      </c>
      <c r="I337" s="131">
        <v>85</v>
      </c>
      <c r="J337" s="124">
        <v>4.74999996</v>
      </c>
      <c r="K337" s="140">
        <v>560.763884166667</v>
      </c>
      <c r="L337" s="124">
        <v>20171210</v>
      </c>
      <c r="M337" s="125">
        <f t="shared" si="7"/>
        <v>560.763884166667</v>
      </c>
      <c r="N337" s="142"/>
      <c r="O337" s="124"/>
      <c r="P337" s="132"/>
    </row>
    <row r="338" s="118" customFormat="1" ht="24.95" customHeight="1" spans="1:16">
      <c r="A338" s="124" t="s">
        <v>421</v>
      </c>
      <c r="B338" s="124" t="s">
        <v>574</v>
      </c>
      <c r="C338" s="125">
        <v>20000</v>
      </c>
      <c r="D338" s="19">
        <v>42858</v>
      </c>
      <c r="E338" s="124" t="s">
        <v>49</v>
      </c>
      <c r="F338" s="85">
        <v>43223</v>
      </c>
      <c r="G338" s="19">
        <v>43000</v>
      </c>
      <c r="H338" s="19">
        <v>43223</v>
      </c>
      <c r="I338" s="131">
        <v>223</v>
      </c>
      <c r="J338" s="124">
        <v>4.35</v>
      </c>
      <c r="K338" s="140">
        <v>608.993333333333</v>
      </c>
      <c r="L338" s="124"/>
      <c r="M338" s="125">
        <f t="shared" si="7"/>
        <v>538.916666666667</v>
      </c>
      <c r="N338" s="142">
        <v>-70.0766666666667</v>
      </c>
      <c r="O338" s="124"/>
      <c r="P338" s="132"/>
    </row>
    <row r="339" s="118" customFormat="1" ht="24.95" customHeight="1" spans="1:16">
      <c r="A339" s="124" t="s">
        <v>421</v>
      </c>
      <c r="B339" s="124" t="s">
        <v>575</v>
      </c>
      <c r="C339" s="125">
        <v>30000</v>
      </c>
      <c r="D339" s="19" t="s">
        <v>105</v>
      </c>
      <c r="E339" s="124" t="s">
        <v>49</v>
      </c>
      <c r="F339" s="76" t="s">
        <v>248</v>
      </c>
      <c r="G339" s="19">
        <v>43038</v>
      </c>
      <c r="H339" s="19" t="s">
        <v>338</v>
      </c>
      <c r="I339" s="131">
        <v>52</v>
      </c>
      <c r="J339" s="124">
        <v>4.35</v>
      </c>
      <c r="K339" s="140">
        <v>188.5</v>
      </c>
      <c r="L339" s="124"/>
      <c r="M339" s="125">
        <f t="shared" si="7"/>
        <v>188.5</v>
      </c>
      <c r="N339" s="141"/>
      <c r="O339" s="124"/>
      <c r="P339" s="132"/>
    </row>
    <row r="340" s="118" customFormat="1" ht="24.95" customHeight="1" spans="1:16">
      <c r="A340" s="124" t="s">
        <v>421</v>
      </c>
      <c r="B340" s="124" t="s">
        <v>576</v>
      </c>
      <c r="C340" s="125">
        <v>30000</v>
      </c>
      <c r="D340" s="19" t="s">
        <v>151</v>
      </c>
      <c r="E340" s="124" t="s">
        <v>49</v>
      </c>
      <c r="F340" s="76" t="s">
        <v>186</v>
      </c>
      <c r="G340" s="19">
        <v>43056</v>
      </c>
      <c r="H340" s="19" t="s">
        <v>492</v>
      </c>
      <c r="I340" s="131">
        <v>30</v>
      </c>
      <c r="J340" s="124">
        <v>4.35</v>
      </c>
      <c r="K340" s="140">
        <v>108.75</v>
      </c>
      <c r="L340" s="124"/>
      <c r="M340" s="125">
        <f t="shared" si="7"/>
        <v>108.75</v>
      </c>
      <c r="N340" s="141"/>
      <c r="O340" s="124"/>
      <c r="P340" s="132"/>
    </row>
    <row r="341" s="118" customFormat="1" ht="24.95" customHeight="1" spans="1:16">
      <c r="A341" s="124" t="s">
        <v>577</v>
      </c>
      <c r="B341" s="124" t="s">
        <v>578</v>
      </c>
      <c r="C341" s="125" t="s">
        <v>579</v>
      </c>
      <c r="D341" s="124" t="s">
        <v>580</v>
      </c>
      <c r="E341" s="124" t="s">
        <v>49</v>
      </c>
      <c r="F341" s="124" t="s">
        <v>581</v>
      </c>
      <c r="G341" s="124" t="s">
        <v>580</v>
      </c>
      <c r="H341" s="124">
        <v>43090.0082758621</v>
      </c>
      <c r="I341" s="131">
        <v>126.008275862069</v>
      </c>
      <c r="J341" s="124">
        <v>4.35</v>
      </c>
      <c r="K341" s="125">
        <v>85.8</v>
      </c>
      <c r="L341" s="124"/>
      <c r="M341" s="125">
        <v>85.8</v>
      </c>
      <c r="N341" s="125"/>
      <c r="O341" s="124"/>
      <c r="P341" s="132"/>
    </row>
    <row r="342" s="118" customFormat="1" ht="24.95" customHeight="1" spans="1:16">
      <c r="A342" s="124" t="s">
        <v>577</v>
      </c>
      <c r="B342" s="124" t="s">
        <v>582</v>
      </c>
      <c r="C342" s="125" t="s">
        <v>583</v>
      </c>
      <c r="D342" s="124" t="s">
        <v>584</v>
      </c>
      <c r="E342" s="124" t="s">
        <v>31</v>
      </c>
      <c r="F342" s="124" t="s">
        <v>585</v>
      </c>
      <c r="G342" s="124" t="s">
        <v>584</v>
      </c>
      <c r="H342" s="124">
        <v>43091.0073011141</v>
      </c>
      <c r="I342" s="131">
        <v>217.007301114115</v>
      </c>
      <c r="J342" s="124">
        <v>4.74996</v>
      </c>
      <c r="K342" s="125">
        <v>779.79</v>
      </c>
      <c r="L342" s="124"/>
      <c r="M342" s="125">
        <v>779.79</v>
      </c>
      <c r="N342" s="125"/>
      <c r="O342" s="124"/>
      <c r="P342" s="132"/>
    </row>
    <row r="343" s="118" customFormat="1" ht="24.95" customHeight="1" spans="1:16">
      <c r="A343" s="124" t="s">
        <v>577</v>
      </c>
      <c r="B343" s="124" t="s">
        <v>586</v>
      </c>
      <c r="C343" s="125" t="s">
        <v>583</v>
      </c>
      <c r="D343" s="124" t="s">
        <v>55</v>
      </c>
      <c r="E343" s="124" t="s">
        <v>49</v>
      </c>
      <c r="F343" s="124" t="s">
        <v>587</v>
      </c>
      <c r="G343" s="124" t="s">
        <v>55</v>
      </c>
      <c r="H343" s="124">
        <v>43090.0027586207</v>
      </c>
      <c r="I343" s="131">
        <v>92.0027586206896</v>
      </c>
      <c r="J343" s="124">
        <v>4.35</v>
      </c>
      <c r="K343" s="125">
        <v>902.63</v>
      </c>
      <c r="L343" s="124"/>
      <c r="M343" s="125">
        <v>902.63</v>
      </c>
      <c r="N343" s="125"/>
      <c r="O343" s="124"/>
      <c r="P343" s="132"/>
    </row>
    <row r="344" s="118" customFormat="1" ht="24.95" customHeight="1" spans="1:16">
      <c r="A344" s="124" t="s">
        <v>577</v>
      </c>
      <c r="B344" s="124" t="s">
        <v>588</v>
      </c>
      <c r="C344" s="125" t="s">
        <v>589</v>
      </c>
      <c r="D344" s="124" t="s">
        <v>48</v>
      </c>
      <c r="E344" s="124" t="s">
        <v>49</v>
      </c>
      <c r="F344" s="124" t="s">
        <v>590</v>
      </c>
      <c r="G344" s="124" t="s">
        <v>48</v>
      </c>
      <c r="H344" s="124">
        <v>43089.9993103448</v>
      </c>
      <c r="I344" s="131">
        <v>135.999310344828</v>
      </c>
      <c r="J344" s="124">
        <v>4.35</v>
      </c>
      <c r="K344" s="125">
        <v>1117.46</v>
      </c>
      <c r="L344" s="124"/>
      <c r="M344" s="125">
        <v>1117.46</v>
      </c>
      <c r="N344" s="125"/>
      <c r="O344" s="124"/>
      <c r="P344" s="132"/>
    </row>
    <row r="345" s="118" customFormat="1" ht="24.95" customHeight="1" spans="1:16">
      <c r="A345" s="124" t="s">
        <v>577</v>
      </c>
      <c r="B345" s="124" t="s">
        <v>591</v>
      </c>
      <c r="C345" s="125" t="s">
        <v>592</v>
      </c>
      <c r="D345" s="124" t="s">
        <v>593</v>
      </c>
      <c r="E345" s="124" t="s">
        <v>49</v>
      </c>
      <c r="F345" s="124" t="s">
        <v>594</v>
      </c>
      <c r="G345" s="124" t="s">
        <v>593</v>
      </c>
      <c r="H345" s="124">
        <v>43089.9986206897</v>
      </c>
      <c r="I345" s="131">
        <v>112.998620689655</v>
      </c>
      <c r="J345" s="124">
        <v>4.35</v>
      </c>
      <c r="K345" s="125">
        <v>314.83</v>
      </c>
      <c r="L345" s="124">
        <v>20171215</v>
      </c>
      <c r="M345" s="125">
        <v>314.83</v>
      </c>
      <c r="N345" s="125"/>
      <c r="O345" s="124"/>
      <c r="P345" s="132"/>
    </row>
    <row r="346" s="118" customFormat="1" ht="24.95" customHeight="1" spans="1:16">
      <c r="A346" s="124" t="s">
        <v>577</v>
      </c>
      <c r="B346" s="124" t="s">
        <v>595</v>
      </c>
      <c r="C346" s="125" t="s">
        <v>592</v>
      </c>
      <c r="D346" s="124" t="s">
        <v>593</v>
      </c>
      <c r="E346" s="124" t="s">
        <v>49</v>
      </c>
      <c r="F346" s="124" t="s">
        <v>594</v>
      </c>
      <c r="G346" s="124" t="s">
        <v>593</v>
      </c>
      <c r="H346" s="124">
        <v>43118.9988965517</v>
      </c>
      <c r="I346" s="131">
        <v>141.998896551724</v>
      </c>
      <c r="J346" s="124">
        <v>4.35</v>
      </c>
      <c r="K346" s="125">
        <v>432.39</v>
      </c>
      <c r="L346" s="124"/>
      <c r="M346" s="125">
        <v>432.39</v>
      </c>
      <c r="N346" s="125"/>
      <c r="O346" s="124"/>
      <c r="P346" s="132"/>
    </row>
    <row r="347" s="118" customFormat="1" ht="24.95" customHeight="1" spans="1:16">
      <c r="A347" s="124" t="s">
        <v>577</v>
      </c>
      <c r="B347" s="124" t="s">
        <v>596</v>
      </c>
      <c r="C347" s="125" t="s">
        <v>592</v>
      </c>
      <c r="D347" s="124" t="s">
        <v>542</v>
      </c>
      <c r="E347" s="124" t="s">
        <v>49</v>
      </c>
      <c r="F347" s="124" t="s">
        <v>594</v>
      </c>
      <c r="G347" s="124" t="s">
        <v>542</v>
      </c>
      <c r="H347" s="124">
        <v>43089.9991724138</v>
      </c>
      <c r="I347" s="131">
        <v>104.999172413793</v>
      </c>
      <c r="J347" s="124">
        <v>4.35</v>
      </c>
      <c r="K347" s="125">
        <v>1516.46</v>
      </c>
      <c r="L347" s="124"/>
      <c r="M347" s="125">
        <v>1516.46</v>
      </c>
      <c r="N347" s="125"/>
      <c r="O347" s="124"/>
      <c r="P347" s="132"/>
    </row>
    <row r="348" s="118" customFormat="1" ht="24.95" customHeight="1" spans="1:16">
      <c r="A348" s="124" t="s">
        <v>577</v>
      </c>
      <c r="B348" s="124" t="s">
        <v>597</v>
      </c>
      <c r="C348" s="125" t="s">
        <v>592</v>
      </c>
      <c r="D348" s="124" t="s">
        <v>48</v>
      </c>
      <c r="E348" s="124" t="s">
        <v>49</v>
      </c>
      <c r="F348" s="124" t="s">
        <v>590</v>
      </c>
      <c r="G348" s="124" t="s">
        <v>48</v>
      </c>
      <c r="H348" s="124">
        <v>43089.9988965517</v>
      </c>
      <c r="I348" s="131">
        <v>135.998896551724</v>
      </c>
      <c r="J348" s="124">
        <v>4.35</v>
      </c>
      <c r="K348" s="125">
        <v>1396.75</v>
      </c>
      <c r="L348" s="124"/>
      <c r="M348" s="125">
        <v>1396.75</v>
      </c>
      <c r="N348" s="125"/>
      <c r="O348" s="124"/>
      <c r="P348" s="132"/>
    </row>
    <row r="349" s="118" customFormat="1" ht="24.95" customHeight="1" spans="1:16">
      <c r="A349" s="124" t="s">
        <v>577</v>
      </c>
      <c r="B349" s="124" t="s">
        <v>598</v>
      </c>
      <c r="C349" s="125" t="s">
        <v>592</v>
      </c>
      <c r="D349" s="124" t="s">
        <v>599</v>
      </c>
      <c r="E349" s="124" t="s">
        <v>31</v>
      </c>
      <c r="F349" s="124" t="s">
        <v>600</v>
      </c>
      <c r="G349" s="124" t="s">
        <v>599</v>
      </c>
      <c r="H349" s="124">
        <v>43090.0002526337</v>
      </c>
      <c r="I349" s="131">
        <v>170.000252633706</v>
      </c>
      <c r="J349" s="124">
        <v>4.74996</v>
      </c>
      <c r="K349" s="125">
        <v>1576.74</v>
      </c>
      <c r="L349" s="124"/>
      <c r="M349" s="125">
        <v>1576.74</v>
      </c>
      <c r="N349" s="125"/>
      <c r="O349" s="124"/>
      <c r="P349" s="132"/>
    </row>
    <row r="350" s="118" customFormat="1" ht="24.95" customHeight="1" spans="1:16">
      <c r="A350" s="124" t="s">
        <v>577</v>
      </c>
      <c r="B350" s="124" t="s">
        <v>601</v>
      </c>
      <c r="C350" s="125" t="s">
        <v>592</v>
      </c>
      <c r="D350" s="124" t="s">
        <v>602</v>
      </c>
      <c r="E350" s="124" t="s">
        <v>49</v>
      </c>
      <c r="F350" s="124" t="s">
        <v>603</v>
      </c>
      <c r="G350" s="124" t="s">
        <v>602</v>
      </c>
      <c r="H350" s="124">
        <v>43179.9997241379</v>
      </c>
      <c r="I350" s="131">
        <v>222.999724137931</v>
      </c>
      <c r="J350" s="124">
        <v>4.35</v>
      </c>
      <c r="K350" s="125">
        <v>277.92</v>
      </c>
      <c r="L350" s="124"/>
      <c r="M350" s="125">
        <v>277.92</v>
      </c>
      <c r="N350" s="125"/>
      <c r="O350" s="124"/>
      <c r="P350" s="132"/>
    </row>
    <row r="351" s="118" customFormat="1" ht="24.95" customHeight="1" spans="1:16">
      <c r="A351" s="124" t="s">
        <v>577</v>
      </c>
      <c r="B351" s="124" t="s">
        <v>604</v>
      </c>
      <c r="C351" s="125" t="s">
        <v>589</v>
      </c>
      <c r="D351" s="124" t="s">
        <v>605</v>
      </c>
      <c r="E351" s="124" t="s">
        <v>49</v>
      </c>
      <c r="F351" s="124" t="s">
        <v>606</v>
      </c>
      <c r="G351" s="124" t="s">
        <v>605</v>
      </c>
      <c r="H351" s="124">
        <v>43111.9993103448</v>
      </c>
      <c r="I351" s="131">
        <v>321.999310344828</v>
      </c>
      <c r="J351" s="124">
        <v>4.35</v>
      </c>
      <c r="K351" s="125">
        <v>5.59</v>
      </c>
      <c r="L351" s="124"/>
      <c r="M351" s="125">
        <v>5.59</v>
      </c>
      <c r="N351" s="125"/>
      <c r="O351" s="124"/>
      <c r="P351" s="132"/>
    </row>
    <row r="352" ht="24.95" customHeight="1" spans="1:16">
      <c r="A352" s="15" t="s">
        <v>607</v>
      </c>
      <c r="B352" s="16" t="s">
        <v>608</v>
      </c>
      <c r="C352" s="17">
        <v>50000</v>
      </c>
      <c r="D352" s="16" t="s">
        <v>609</v>
      </c>
      <c r="E352" s="15" t="s">
        <v>31</v>
      </c>
      <c r="F352" s="18" t="s">
        <v>610</v>
      </c>
      <c r="G352" s="16" t="s">
        <v>609</v>
      </c>
      <c r="H352" s="19">
        <v>43251</v>
      </c>
      <c r="I352" s="42">
        <v>275</v>
      </c>
      <c r="J352" s="43">
        <v>4.75</v>
      </c>
      <c r="K352" s="44">
        <f>C352*I352*J352/36000</f>
        <v>1814.23611111111</v>
      </c>
      <c r="L352" s="144"/>
      <c r="M352" s="141">
        <v>1814.23611111111</v>
      </c>
      <c r="N352" s="15"/>
      <c r="O352" s="15"/>
      <c r="P352" s="84"/>
    </row>
    <row r="353" ht="24.95" customHeight="1" spans="1:16">
      <c r="A353" s="15" t="s">
        <v>607</v>
      </c>
      <c r="B353" s="16" t="s">
        <v>611</v>
      </c>
      <c r="C353" s="17">
        <v>50000</v>
      </c>
      <c r="D353" s="16" t="s">
        <v>593</v>
      </c>
      <c r="E353" s="15" t="s">
        <v>49</v>
      </c>
      <c r="F353" s="18" t="s">
        <v>612</v>
      </c>
      <c r="G353" s="16" t="s">
        <v>593</v>
      </c>
      <c r="H353" s="19">
        <v>43251</v>
      </c>
      <c r="I353" s="42">
        <v>274</v>
      </c>
      <c r="J353" s="43">
        <v>4.35</v>
      </c>
      <c r="K353" s="44">
        <f t="shared" ref="K353:K416" si="8">C353*I353*J353/36000</f>
        <v>1655.41666666667</v>
      </c>
      <c r="L353" s="144"/>
      <c r="M353" s="141">
        <v>1655.41666666667</v>
      </c>
      <c r="N353" s="15"/>
      <c r="O353" s="15"/>
      <c r="P353" s="84"/>
    </row>
    <row r="354" ht="24.95" customHeight="1" spans="1:16">
      <c r="A354" s="15" t="s">
        <v>607</v>
      </c>
      <c r="B354" s="16" t="s">
        <v>613</v>
      </c>
      <c r="C354" s="17">
        <v>50000</v>
      </c>
      <c r="D354" s="16" t="s">
        <v>212</v>
      </c>
      <c r="E354" s="15" t="s">
        <v>49</v>
      </c>
      <c r="F354" s="18" t="s">
        <v>612</v>
      </c>
      <c r="G354" s="16" t="s">
        <v>212</v>
      </c>
      <c r="H354" s="19">
        <v>43251</v>
      </c>
      <c r="I354" s="42">
        <v>273</v>
      </c>
      <c r="J354" s="43">
        <v>4.35</v>
      </c>
      <c r="K354" s="44">
        <f t="shared" si="8"/>
        <v>1649.375</v>
      </c>
      <c r="L354" s="144"/>
      <c r="M354" s="141">
        <v>1649.375</v>
      </c>
      <c r="N354" s="15"/>
      <c r="O354" s="15"/>
      <c r="P354" s="84"/>
    </row>
    <row r="355" ht="24.95" customHeight="1" spans="1:16">
      <c r="A355" s="15" t="s">
        <v>607</v>
      </c>
      <c r="B355" s="16" t="s">
        <v>614</v>
      </c>
      <c r="C355" s="17">
        <v>50000</v>
      </c>
      <c r="D355" s="16" t="s">
        <v>212</v>
      </c>
      <c r="E355" s="15" t="s">
        <v>49</v>
      </c>
      <c r="F355" s="18" t="s">
        <v>594</v>
      </c>
      <c r="G355" s="16" t="s">
        <v>212</v>
      </c>
      <c r="H355" s="19">
        <v>43251</v>
      </c>
      <c r="I355" s="42">
        <v>273</v>
      </c>
      <c r="J355" s="43">
        <v>4.35</v>
      </c>
      <c r="K355" s="44">
        <f t="shared" si="8"/>
        <v>1649.375</v>
      </c>
      <c r="L355" s="144"/>
      <c r="M355" s="141">
        <v>1649.375</v>
      </c>
      <c r="N355" s="15"/>
      <c r="O355" s="15"/>
      <c r="P355" s="84"/>
    </row>
    <row r="356" ht="24.95" customHeight="1" spans="1:16">
      <c r="A356" s="15" t="s">
        <v>607</v>
      </c>
      <c r="B356" s="16" t="s">
        <v>615</v>
      </c>
      <c r="C356" s="17">
        <v>50000</v>
      </c>
      <c r="D356" s="16" t="s">
        <v>616</v>
      </c>
      <c r="E356" s="15" t="s">
        <v>49</v>
      </c>
      <c r="F356" s="18" t="s">
        <v>617</v>
      </c>
      <c r="G356" s="16" t="s">
        <v>616</v>
      </c>
      <c r="H356" s="19">
        <v>43251</v>
      </c>
      <c r="I356" s="42">
        <v>259</v>
      </c>
      <c r="J356" s="43">
        <v>4.35</v>
      </c>
      <c r="K356" s="44">
        <f t="shared" si="8"/>
        <v>1564.79166666667</v>
      </c>
      <c r="L356" s="144"/>
      <c r="M356" s="141">
        <v>1564.79166666667</v>
      </c>
      <c r="N356" s="15"/>
      <c r="O356" s="15"/>
      <c r="P356" s="84"/>
    </row>
    <row r="357" ht="24.95" customHeight="1" spans="1:16">
      <c r="A357" s="15" t="s">
        <v>607</v>
      </c>
      <c r="B357" s="16" t="s">
        <v>618</v>
      </c>
      <c r="C357" s="17">
        <v>30000</v>
      </c>
      <c r="D357" s="16" t="s">
        <v>619</v>
      </c>
      <c r="E357" s="15" t="s">
        <v>49</v>
      </c>
      <c r="F357" s="18" t="s">
        <v>620</v>
      </c>
      <c r="G357" s="16" t="s">
        <v>619</v>
      </c>
      <c r="H357" s="19">
        <v>43251</v>
      </c>
      <c r="I357" s="42">
        <v>252</v>
      </c>
      <c r="J357" s="43">
        <v>4.35</v>
      </c>
      <c r="K357" s="44">
        <f t="shared" si="8"/>
        <v>913.5</v>
      </c>
      <c r="L357" s="144"/>
      <c r="M357" s="141">
        <v>913.5</v>
      </c>
      <c r="N357" s="15"/>
      <c r="O357" s="15"/>
      <c r="P357" s="84"/>
    </row>
    <row r="358" ht="24.95" customHeight="1" spans="1:16">
      <c r="A358" s="15" t="s">
        <v>607</v>
      </c>
      <c r="B358" s="16" t="s">
        <v>621</v>
      </c>
      <c r="C358" s="17">
        <v>50000</v>
      </c>
      <c r="D358" s="16" t="s">
        <v>622</v>
      </c>
      <c r="E358" s="15" t="s">
        <v>49</v>
      </c>
      <c r="F358" s="18" t="s">
        <v>623</v>
      </c>
      <c r="G358" s="16" t="s">
        <v>622</v>
      </c>
      <c r="H358" s="19">
        <v>43251</v>
      </c>
      <c r="I358" s="42">
        <v>246</v>
      </c>
      <c r="J358" s="43">
        <v>4.35</v>
      </c>
      <c r="K358" s="44">
        <f t="shared" si="8"/>
        <v>1486.25</v>
      </c>
      <c r="L358" s="144"/>
      <c r="M358" s="141">
        <v>1486.25</v>
      </c>
      <c r="N358" s="15"/>
      <c r="O358" s="15"/>
      <c r="P358" s="84"/>
    </row>
    <row r="359" ht="24.95" customHeight="1" spans="1:16">
      <c r="A359" s="15" t="s">
        <v>607</v>
      </c>
      <c r="B359" s="16" t="s">
        <v>624</v>
      </c>
      <c r="C359" s="17">
        <v>50000</v>
      </c>
      <c r="D359" s="16" t="s">
        <v>73</v>
      </c>
      <c r="E359" s="15" t="s">
        <v>49</v>
      </c>
      <c r="F359" s="18" t="s">
        <v>239</v>
      </c>
      <c r="G359" s="16" t="s">
        <v>73</v>
      </c>
      <c r="H359" s="19">
        <v>43251</v>
      </c>
      <c r="I359" s="42">
        <v>220</v>
      </c>
      <c r="J359" s="43">
        <v>4.35</v>
      </c>
      <c r="K359" s="44">
        <f t="shared" si="8"/>
        <v>1329.16666666667</v>
      </c>
      <c r="L359" s="144"/>
      <c r="M359" s="141">
        <v>1329.16666666667</v>
      </c>
      <c r="N359" s="15"/>
      <c r="O359" s="15"/>
      <c r="P359" s="84"/>
    </row>
    <row r="360" ht="24.95" customHeight="1" spans="1:16">
      <c r="A360" s="15" t="s">
        <v>607</v>
      </c>
      <c r="B360" s="16" t="s">
        <v>625</v>
      </c>
      <c r="C360" s="17">
        <v>30000</v>
      </c>
      <c r="D360" s="16" t="s">
        <v>73</v>
      </c>
      <c r="E360" s="15" t="s">
        <v>49</v>
      </c>
      <c r="F360" s="18" t="s">
        <v>239</v>
      </c>
      <c r="G360" s="16" t="s">
        <v>73</v>
      </c>
      <c r="H360" s="19">
        <v>43251</v>
      </c>
      <c r="I360" s="42">
        <v>220</v>
      </c>
      <c r="J360" s="43">
        <v>4.35</v>
      </c>
      <c r="K360" s="44">
        <f t="shared" si="8"/>
        <v>797.5</v>
      </c>
      <c r="L360" s="144"/>
      <c r="M360" s="141">
        <v>797.5</v>
      </c>
      <c r="N360" s="15"/>
      <c r="O360" s="15"/>
      <c r="P360" s="84"/>
    </row>
    <row r="361" ht="24.95" customHeight="1" spans="1:16">
      <c r="A361" s="15" t="s">
        <v>607</v>
      </c>
      <c r="B361" s="16" t="s">
        <v>626</v>
      </c>
      <c r="C361" s="17">
        <v>50000</v>
      </c>
      <c r="D361" s="16" t="s">
        <v>73</v>
      </c>
      <c r="E361" s="15" t="s">
        <v>49</v>
      </c>
      <c r="F361" s="18" t="s">
        <v>239</v>
      </c>
      <c r="G361" s="16" t="s">
        <v>73</v>
      </c>
      <c r="H361" s="19">
        <v>43251</v>
      </c>
      <c r="I361" s="42">
        <v>220</v>
      </c>
      <c r="J361" s="43">
        <v>4.35</v>
      </c>
      <c r="K361" s="44">
        <f t="shared" si="8"/>
        <v>1329.16666666667</v>
      </c>
      <c r="L361" s="144"/>
      <c r="M361" s="141">
        <v>1329.16666666667</v>
      </c>
      <c r="N361" s="15"/>
      <c r="O361" s="15"/>
      <c r="P361" s="84"/>
    </row>
    <row r="362" ht="24.95" customHeight="1" spans="1:16">
      <c r="A362" s="15" t="s">
        <v>607</v>
      </c>
      <c r="B362" s="16" t="s">
        <v>627</v>
      </c>
      <c r="C362" s="17">
        <v>50000</v>
      </c>
      <c r="D362" s="16" t="s">
        <v>77</v>
      </c>
      <c r="E362" s="15" t="s">
        <v>49</v>
      </c>
      <c r="F362" s="18" t="s">
        <v>555</v>
      </c>
      <c r="G362" s="16" t="s">
        <v>77</v>
      </c>
      <c r="H362" s="19">
        <v>43251</v>
      </c>
      <c r="I362" s="42">
        <v>219</v>
      </c>
      <c r="J362" s="43">
        <v>4.35</v>
      </c>
      <c r="K362" s="44">
        <f t="shared" si="8"/>
        <v>1323.125</v>
      </c>
      <c r="L362" s="144"/>
      <c r="M362" s="141">
        <v>1323.125</v>
      </c>
      <c r="N362" s="15"/>
      <c r="O362" s="15"/>
      <c r="P362" s="84"/>
    </row>
    <row r="363" ht="24.95" customHeight="1" spans="1:16">
      <c r="A363" s="15" t="s">
        <v>607</v>
      </c>
      <c r="B363" s="16" t="s">
        <v>628</v>
      </c>
      <c r="C363" s="17">
        <v>50000</v>
      </c>
      <c r="D363" s="16" t="s">
        <v>86</v>
      </c>
      <c r="E363" s="15" t="s">
        <v>49</v>
      </c>
      <c r="F363" s="18" t="s">
        <v>241</v>
      </c>
      <c r="G363" s="16" t="s">
        <v>86</v>
      </c>
      <c r="H363" s="19">
        <v>43251</v>
      </c>
      <c r="I363" s="42">
        <v>217</v>
      </c>
      <c r="J363" s="43">
        <v>4.35</v>
      </c>
      <c r="K363" s="44">
        <f t="shared" si="8"/>
        <v>1311.04166666667</v>
      </c>
      <c r="L363" s="144"/>
      <c r="M363" s="141">
        <v>1311.04166666667</v>
      </c>
      <c r="N363" s="15"/>
      <c r="O363" s="15"/>
      <c r="P363" s="84"/>
    </row>
    <row r="364" ht="24.95" customHeight="1" spans="1:16">
      <c r="A364" s="15" t="s">
        <v>607</v>
      </c>
      <c r="B364" s="16" t="s">
        <v>629</v>
      </c>
      <c r="C364" s="17">
        <v>40000</v>
      </c>
      <c r="D364" s="16" t="s">
        <v>86</v>
      </c>
      <c r="E364" s="15" t="s">
        <v>49</v>
      </c>
      <c r="F364" s="18" t="s">
        <v>241</v>
      </c>
      <c r="G364" s="16" t="s">
        <v>86</v>
      </c>
      <c r="H364" s="19">
        <v>43251</v>
      </c>
      <c r="I364" s="42">
        <v>217</v>
      </c>
      <c r="J364" s="43">
        <v>4.35</v>
      </c>
      <c r="K364" s="44">
        <f t="shared" si="8"/>
        <v>1048.83333333333</v>
      </c>
      <c r="L364" s="144"/>
      <c r="M364" s="141">
        <v>1048.83333333333</v>
      </c>
      <c r="N364" s="15"/>
      <c r="O364" s="15"/>
      <c r="P364" s="84"/>
    </row>
    <row r="365" ht="24.95" customHeight="1" spans="1:16">
      <c r="A365" s="15" t="s">
        <v>607</v>
      </c>
      <c r="B365" s="16" t="s">
        <v>630</v>
      </c>
      <c r="C365" s="17">
        <v>40000</v>
      </c>
      <c r="D365" s="16" t="s">
        <v>86</v>
      </c>
      <c r="E365" s="15" t="s">
        <v>49</v>
      </c>
      <c r="F365" s="18" t="s">
        <v>241</v>
      </c>
      <c r="G365" s="16" t="s">
        <v>86</v>
      </c>
      <c r="H365" s="19">
        <v>43251</v>
      </c>
      <c r="I365" s="42">
        <v>217</v>
      </c>
      <c r="J365" s="43">
        <v>4.35</v>
      </c>
      <c r="K365" s="44">
        <f t="shared" si="8"/>
        <v>1048.83333333333</v>
      </c>
      <c r="L365" s="144"/>
      <c r="M365" s="141">
        <v>1048.83333333333</v>
      </c>
      <c r="N365" s="15"/>
      <c r="O365" s="15"/>
      <c r="P365" s="84"/>
    </row>
    <row r="366" ht="24.95" customHeight="1" spans="1:16">
      <c r="A366" s="15" t="s">
        <v>607</v>
      </c>
      <c r="B366" s="16" t="s">
        <v>631</v>
      </c>
      <c r="C366" s="17">
        <v>30000</v>
      </c>
      <c r="D366" s="16" t="s">
        <v>96</v>
      </c>
      <c r="E366" s="15" t="s">
        <v>49</v>
      </c>
      <c r="F366" s="18" t="s">
        <v>243</v>
      </c>
      <c r="G366" s="16" t="s">
        <v>96</v>
      </c>
      <c r="H366" s="19">
        <v>43251</v>
      </c>
      <c r="I366" s="42">
        <v>216</v>
      </c>
      <c r="J366" s="43">
        <v>4.35</v>
      </c>
      <c r="K366" s="44">
        <f t="shared" si="8"/>
        <v>783</v>
      </c>
      <c r="L366" s="144">
        <v>20171209</v>
      </c>
      <c r="M366" s="141">
        <v>783</v>
      </c>
      <c r="N366" s="15"/>
      <c r="O366" s="15"/>
      <c r="P366" s="84"/>
    </row>
    <row r="367" ht="24.95" customHeight="1" spans="1:16">
      <c r="A367" s="15" t="s">
        <v>607</v>
      </c>
      <c r="B367" s="16" t="s">
        <v>632</v>
      </c>
      <c r="C367" s="17">
        <v>50000</v>
      </c>
      <c r="D367" s="16" t="s">
        <v>96</v>
      </c>
      <c r="E367" s="15" t="s">
        <v>49</v>
      </c>
      <c r="F367" s="18" t="s">
        <v>243</v>
      </c>
      <c r="G367" s="16" t="s">
        <v>96</v>
      </c>
      <c r="H367" s="19">
        <v>43251</v>
      </c>
      <c r="I367" s="42">
        <v>216</v>
      </c>
      <c r="J367" s="43">
        <v>4.35</v>
      </c>
      <c r="K367" s="44">
        <f t="shared" si="8"/>
        <v>1305</v>
      </c>
      <c r="L367" s="144"/>
      <c r="M367" s="141">
        <v>1305</v>
      </c>
      <c r="N367" s="15"/>
      <c r="O367" s="15"/>
      <c r="P367" s="84"/>
    </row>
    <row r="368" ht="24.95" customHeight="1" spans="1:16">
      <c r="A368" s="15" t="s">
        <v>607</v>
      </c>
      <c r="B368" s="16" t="s">
        <v>633</v>
      </c>
      <c r="C368" s="17">
        <v>50000</v>
      </c>
      <c r="D368" s="16" t="s">
        <v>96</v>
      </c>
      <c r="E368" s="15" t="s">
        <v>49</v>
      </c>
      <c r="F368" s="18" t="s">
        <v>243</v>
      </c>
      <c r="G368" s="16" t="s">
        <v>96</v>
      </c>
      <c r="H368" s="19">
        <v>43251</v>
      </c>
      <c r="I368" s="42">
        <v>216</v>
      </c>
      <c r="J368" s="43">
        <v>4.35</v>
      </c>
      <c r="K368" s="44">
        <f t="shared" si="8"/>
        <v>1305</v>
      </c>
      <c r="L368" s="144"/>
      <c r="M368" s="141">
        <v>1305</v>
      </c>
      <c r="N368" s="15"/>
      <c r="O368" s="15"/>
      <c r="P368" s="84"/>
    </row>
    <row r="369" ht="24.95" customHeight="1" spans="1:16">
      <c r="A369" s="15" t="s">
        <v>607</v>
      </c>
      <c r="B369" s="16" t="s">
        <v>634</v>
      </c>
      <c r="C369" s="17">
        <v>50000</v>
      </c>
      <c r="D369" s="16" t="s">
        <v>105</v>
      </c>
      <c r="E369" s="15" t="s">
        <v>49</v>
      </c>
      <c r="F369" s="18" t="s">
        <v>248</v>
      </c>
      <c r="G369" s="16" t="s">
        <v>105</v>
      </c>
      <c r="H369" s="19">
        <v>43251</v>
      </c>
      <c r="I369" s="42">
        <v>213</v>
      </c>
      <c r="J369" s="43">
        <v>4.35</v>
      </c>
      <c r="K369" s="44">
        <f t="shared" si="8"/>
        <v>1286.875</v>
      </c>
      <c r="L369" s="144"/>
      <c r="M369" s="141">
        <v>1286.875</v>
      </c>
      <c r="N369" s="15"/>
      <c r="O369" s="15"/>
      <c r="P369" s="84"/>
    </row>
    <row r="370" ht="24.95" customHeight="1" spans="1:16">
      <c r="A370" s="15" t="s">
        <v>607</v>
      </c>
      <c r="B370" s="16" t="s">
        <v>635</v>
      </c>
      <c r="C370" s="17">
        <v>50000</v>
      </c>
      <c r="D370" s="16" t="s">
        <v>105</v>
      </c>
      <c r="E370" s="15" t="s">
        <v>49</v>
      </c>
      <c r="F370" s="18" t="s">
        <v>248</v>
      </c>
      <c r="G370" s="16" t="s">
        <v>105</v>
      </c>
      <c r="H370" s="19">
        <v>43251</v>
      </c>
      <c r="I370" s="42">
        <v>213</v>
      </c>
      <c r="J370" s="43">
        <v>4.35</v>
      </c>
      <c r="K370" s="44">
        <f t="shared" si="8"/>
        <v>1286.875</v>
      </c>
      <c r="L370" s="144"/>
      <c r="M370" s="141">
        <v>1286.875</v>
      </c>
      <c r="N370" s="15"/>
      <c r="O370" s="15"/>
      <c r="P370" s="84"/>
    </row>
    <row r="371" ht="24.95" customHeight="1" spans="1:16">
      <c r="A371" s="15" t="s">
        <v>607</v>
      </c>
      <c r="B371" s="16" t="s">
        <v>636</v>
      </c>
      <c r="C371" s="17">
        <v>50000</v>
      </c>
      <c r="D371" s="16" t="s">
        <v>105</v>
      </c>
      <c r="E371" s="15" t="s">
        <v>49</v>
      </c>
      <c r="F371" s="18" t="s">
        <v>248</v>
      </c>
      <c r="G371" s="16" t="s">
        <v>105</v>
      </c>
      <c r="H371" s="19">
        <v>43251</v>
      </c>
      <c r="I371" s="42">
        <v>213</v>
      </c>
      <c r="J371" s="43">
        <v>4.35</v>
      </c>
      <c r="K371" s="44">
        <f t="shared" si="8"/>
        <v>1286.875</v>
      </c>
      <c r="L371" s="144"/>
      <c r="M371" s="141">
        <v>1286.875</v>
      </c>
      <c r="N371" s="15"/>
      <c r="O371" s="15"/>
      <c r="P371" s="84"/>
    </row>
    <row r="372" ht="24.95" customHeight="1" spans="1:16">
      <c r="A372" s="15" t="s">
        <v>607</v>
      </c>
      <c r="B372" s="16" t="s">
        <v>637</v>
      </c>
      <c r="C372" s="17">
        <v>50000</v>
      </c>
      <c r="D372" s="16" t="s">
        <v>105</v>
      </c>
      <c r="E372" s="15" t="s">
        <v>49</v>
      </c>
      <c r="F372" s="18" t="s">
        <v>248</v>
      </c>
      <c r="G372" s="16" t="s">
        <v>105</v>
      </c>
      <c r="H372" s="19">
        <v>43251</v>
      </c>
      <c r="I372" s="42">
        <v>213</v>
      </c>
      <c r="J372" s="43">
        <v>4.35</v>
      </c>
      <c r="K372" s="44">
        <f t="shared" si="8"/>
        <v>1286.875</v>
      </c>
      <c r="L372" s="144"/>
      <c r="M372" s="141">
        <v>1286.875</v>
      </c>
      <c r="N372" s="15"/>
      <c r="O372" s="15"/>
      <c r="P372" s="84"/>
    </row>
    <row r="373" ht="24.95" customHeight="1" spans="1:16">
      <c r="A373" s="15" t="s">
        <v>607</v>
      </c>
      <c r="B373" s="16" t="s">
        <v>638</v>
      </c>
      <c r="C373" s="17">
        <v>50000</v>
      </c>
      <c r="D373" s="16" t="s">
        <v>105</v>
      </c>
      <c r="E373" s="15" t="s">
        <v>49</v>
      </c>
      <c r="F373" s="18" t="s">
        <v>248</v>
      </c>
      <c r="G373" s="16" t="s">
        <v>105</v>
      </c>
      <c r="H373" s="19">
        <v>43251</v>
      </c>
      <c r="I373" s="42">
        <v>213</v>
      </c>
      <c r="J373" s="43">
        <v>4.35</v>
      </c>
      <c r="K373" s="44">
        <f t="shared" si="8"/>
        <v>1286.875</v>
      </c>
      <c r="L373" s="144"/>
      <c r="M373" s="141">
        <v>1286.875</v>
      </c>
      <c r="N373" s="15"/>
      <c r="O373" s="15"/>
      <c r="P373" s="84"/>
    </row>
    <row r="374" ht="24.95" customHeight="1" spans="1:16">
      <c r="A374" s="15" t="s">
        <v>607</v>
      </c>
      <c r="B374" s="16" t="s">
        <v>639</v>
      </c>
      <c r="C374" s="17">
        <v>50000</v>
      </c>
      <c r="D374" s="16" t="s">
        <v>105</v>
      </c>
      <c r="E374" s="15" t="s">
        <v>49</v>
      </c>
      <c r="F374" s="18" t="s">
        <v>243</v>
      </c>
      <c r="G374" s="16" t="s">
        <v>105</v>
      </c>
      <c r="H374" s="19">
        <v>43251</v>
      </c>
      <c r="I374" s="42">
        <v>213</v>
      </c>
      <c r="J374" s="43">
        <v>4.35</v>
      </c>
      <c r="K374" s="44">
        <f t="shared" si="8"/>
        <v>1286.875</v>
      </c>
      <c r="L374" s="144"/>
      <c r="M374" s="141">
        <v>1286.875</v>
      </c>
      <c r="N374" s="15"/>
      <c r="O374" s="15"/>
      <c r="P374" s="84"/>
    </row>
    <row r="375" ht="24.95" customHeight="1" spans="1:16">
      <c r="A375" s="15" t="s">
        <v>607</v>
      </c>
      <c r="B375" s="16" t="s">
        <v>640</v>
      </c>
      <c r="C375" s="17">
        <v>50000</v>
      </c>
      <c r="D375" s="16" t="s">
        <v>105</v>
      </c>
      <c r="E375" s="15" t="s">
        <v>49</v>
      </c>
      <c r="F375" s="18" t="s">
        <v>248</v>
      </c>
      <c r="G375" s="16" t="s">
        <v>105</v>
      </c>
      <c r="H375" s="19">
        <v>43251</v>
      </c>
      <c r="I375" s="42">
        <v>213</v>
      </c>
      <c r="J375" s="43">
        <v>4.35</v>
      </c>
      <c r="K375" s="44">
        <f t="shared" si="8"/>
        <v>1286.875</v>
      </c>
      <c r="L375" s="144"/>
      <c r="M375" s="141">
        <v>1286.875</v>
      </c>
      <c r="N375" s="15"/>
      <c r="O375" s="15"/>
      <c r="P375" s="84"/>
    </row>
    <row r="376" ht="24.95" customHeight="1" spans="1:16">
      <c r="A376" s="15" t="s">
        <v>607</v>
      </c>
      <c r="B376" s="16" t="s">
        <v>641</v>
      </c>
      <c r="C376" s="17">
        <v>50000</v>
      </c>
      <c r="D376" s="16" t="s">
        <v>105</v>
      </c>
      <c r="E376" s="15" t="s">
        <v>49</v>
      </c>
      <c r="F376" s="18" t="s">
        <v>248</v>
      </c>
      <c r="G376" s="16" t="s">
        <v>105</v>
      </c>
      <c r="H376" s="19">
        <v>43251</v>
      </c>
      <c r="I376" s="42">
        <v>213</v>
      </c>
      <c r="J376" s="43">
        <v>4.35</v>
      </c>
      <c r="K376" s="44">
        <f t="shared" si="8"/>
        <v>1286.875</v>
      </c>
      <c r="L376" s="144"/>
      <c r="M376" s="141">
        <v>1286.875</v>
      </c>
      <c r="N376" s="15"/>
      <c r="O376" s="15"/>
      <c r="P376" s="84"/>
    </row>
    <row r="377" ht="24.95" customHeight="1" spans="1:16">
      <c r="A377" s="15" t="s">
        <v>607</v>
      </c>
      <c r="B377" s="16" t="s">
        <v>642</v>
      </c>
      <c r="C377" s="17">
        <v>50000</v>
      </c>
      <c r="D377" s="16" t="s">
        <v>111</v>
      </c>
      <c r="E377" s="15" t="s">
        <v>49</v>
      </c>
      <c r="F377" s="18" t="s">
        <v>252</v>
      </c>
      <c r="G377" s="16" t="s">
        <v>111</v>
      </c>
      <c r="H377" s="19">
        <v>43251</v>
      </c>
      <c r="I377" s="42">
        <v>212</v>
      </c>
      <c r="J377" s="43">
        <v>4.35</v>
      </c>
      <c r="K377" s="44">
        <f t="shared" si="8"/>
        <v>1280.83333333333</v>
      </c>
      <c r="L377" s="144"/>
      <c r="M377" s="141">
        <v>1280.83333333333</v>
      </c>
      <c r="N377" s="15"/>
      <c r="O377" s="15"/>
      <c r="P377" s="84"/>
    </row>
    <row r="378" ht="24.95" customHeight="1" spans="1:16">
      <c r="A378" s="15" t="s">
        <v>607</v>
      </c>
      <c r="B378" s="16" t="s">
        <v>643</v>
      </c>
      <c r="C378" s="17">
        <v>50000</v>
      </c>
      <c r="D378" s="16" t="s">
        <v>111</v>
      </c>
      <c r="E378" s="15" t="s">
        <v>49</v>
      </c>
      <c r="F378" s="18" t="s">
        <v>252</v>
      </c>
      <c r="G378" s="16" t="s">
        <v>111</v>
      </c>
      <c r="H378" s="19">
        <v>43251</v>
      </c>
      <c r="I378" s="42">
        <v>212</v>
      </c>
      <c r="J378" s="43">
        <v>4.35</v>
      </c>
      <c r="K378" s="44">
        <f t="shared" si="8"/>
        <v>1280.83333333333</v>
      </c>
      <c r="L378" s="144">
        <v>20171209</v>
      </c>
      <c r="M378" s="141">
        <v>1280.83333333333</v>
      </c>
      <c r="N378" s="15"/>
      <c r="O378" s="15"/>
      <c r="P378" s="84"/>
    </row>
    <row r="379" ht="24.95" customHeight="1" spans="1:16">
      <c r="A379" s="15" t="s">
        <v>607</v>
      </c>
      <c r="B379" s="16" t="s">
        <v>644</v>
      </c>
      <c r="C379" s="17">
        <v>50000</v>
      </c>
      <c r="D379" s="16" t="s">
        <v>111</v>
      </c>
      <c r="E379" s="15" t="s">
        <v>49</v>
      </c>
      <c r="F379" s="18" t="s">
        <v>252</v>
      </c>
      <c r="G379" s="16" t="s">
        <v>111</v>
      </c>
      <c r="H379" s="19">
        <v>43251</v>
      </c>
      <c r="I379" s="42">
        <v>212</v>
      </c>
      <c r="J379" s="43">
        <v>4.35</v>
      </c>
      <c r="K379" s="44">
        <f t="shared" si="8"/>
        <v>1280.83333333333</v>
      </c>
      <c r="L379" s="144"/>
      <c r="M379" s="141">
        <v>1280.83333333333</v>
      </c>
      <c r="N379" s="15"/>
      <c r="O379" s="15"/>
      <c r="P379" s="84"/>
    </row>
    <row r="380" ht="24.95" customHeight="1" spans="1:16">
      <c r="A380" s="15" t="s">
        <v>607</v>
      </c>
      <c r="B380" s="16" t="s">
        <v>645</v>
      </c>
      <c r="C380" s="17">
        <v>50000</v>
      </c>
      <c r="D380" s="16" t="s">
        <v>111</v>
      </c>
      <c r="E380" s="15" t="s">
        <v>49</v>
      </c>
      <c r="F380" s="18" t="s">
        <v>252</v>
      </c>
      <c r="G380" s="16" t="s">
        <v>111</v>
      </c>
      <c r="H380" s="19">
        <v>43251</v>
      </c>
      <c r="I380" s="42">
        <v>212</v>
      </c>
      <c r="J380" s="43">
        <v>4.35</v>
      </c>
      <c r="K380" s="44">
        <f t="shared" si="8"/>
        <v>1280.83333333333</v>
      </c>
      <c r="L380" s="144"/>
      <c r="M380" s="141">
        <v>1280.83333333333</v>
      </c>
      <c r="N380" s="15"/>
      <c r="O380" s="15"/>
      <c r="P380" s="84"/>
    </row>
    <row r="381" ht="24.95" customHeight="1" spans="1:16">
      <c r="A381" s="15" t="s">
        <v>607</v>
      </c>
      <c r="B381" s="16" t="s">
        <v>646</v>
      </c>
      <c r="C381" s="17">
        <v>50000</v>
      </c>
      <c r="D381" s="16" t="s">
        <v>111</v>
      </c>
      <c r="E381" s="15" t="s">
        <v>49</v>
      </c>
      <c r="F381" s="18" t="s">
        <v>252</v>
      </c>
      <c r="G381" s="16" t="s">
        <v>111</v>
      </c>
      <c r="H381" s="19">
        <v>43251</v>
      </c>
      <c r="I381" s="42">
        <v>212</v>
      </c>
      <c r="J381" s="43">
        <v>4.35</v>
      </c>
      <c r="K381" s="44">
        <f t="shared" si="8"/>
        <v>1280.83333333333</v>
      </c>
      <c r="L381" s="144"/>
      <c r="M381" s="141">
        <v>1280.83333333333</v>
      </c>
      <c r="N381" s="15"/>
      <c r="O381" s="15"/>
      <c r="P381" s="84"/>
    </row>
    <row r="382" ht="24.95" customHeight="1" spans="1:16">
      <c r="A382" s="15" t="s">
        <v>607</v>
      </c>
      <c r="B382" s="16" t="s">
        <v>647</v>
      </c>
      <c r="C382" s="17">
        <v>50000</v>
      </c>
      <c r="D382" s="16" t="s">
        <v>111</v>
      </c>
      <c r="E382" s="15" t="s">
        <v>49</v>
      </c>
      <c r="F382" s="18" t="s">
        <v>252</v>
      </c>
      <c r="G382" s="16" t="s">
        <v>111</v>
      </c>
      <c r="H382" s="19">
        <v>43251</v>
      </c>
      <c r="I382" s="42">
        <v>212</v>
      </c>
      <c r="J382" s="43">
        <v>4.35</v>
      </c>
      <c r="K382" s="44">
        <f t="shared" si="8"/>
        <v>1280.83333333333</v>
      </c>
      <c r="L382" s="144"/>
      <c r="M382" s="141">
        <v>1280.83333333333</v>
      </c>
      <c r="N382" s="15"/>
      <c r="O382" s="15"/>
      <c r="P382" s="84"/>
    </row>
    <row r="383" ht="24.95" customHeight="1" spans="1:16">
      <c r="A383" s="15" t="s">
        <v>607</v>
      </c>
      <c r="B383" s="16" t="s">
        <v>648</v>
      </c>
      <c r="C383" s="17">
        <v>50000</v>
      </c>
      <c r="D383" s="16" t="s">
        <v>111</v>
      </c>
      <c r="E383" s="15" t="s">
        <v>49</v>
      </c>
      <c r="F383" s="18" t="s">
        <v>252</v>
      </c>
      <c r="G383" s="16" t="s">
        <v>111</v>
      </c>
      <c r="H383" s="19">
        <v>43251</v>
      </c>
      <c r="I383" s="42">
        <v>212</v>
      </c>
      <c r="J383" s="43">
        <v>4.35</v>
      </c>
      <c r="K383" s="44">
        <f t="shared" si="8"/>
        <v>1280.83333333333</v>
      </c>
      <c r="L383" s="144"/>
      <c r="M383" s="141">
        <v>1280.83333333333</v>
      </c>
      <c r="N383" s="15"/>
      <c r="O383" s="15"/>
      <c r="P383" s="84"/>
    </row>
    <row r="384" ht="24.95" customHeight="1" spans="1:16">
      <c r="A384" s="15" t="s">
        <v>607</v>
      </c>
      <c r="B384" s="16" t="s">
        <v>649</v>
      </c>
      <c r="C384" s="17">
        <v>50000</v>
      </c>
      <c r="D384" s="16" t="s">
        <v>111</v>
      </c>
      <c r="E384" s="15" t="s">
        <v>49</v>
      </c>
      <c r="F384" s="18" t="s">
        <v>252</v>
      </c>
      <c r="G384" s="16" t="s">
        <v>111</v>
      </c>
      <c r="H384" s="19">
        <v>43251</v>
      </c>
      <c r="I384" s="42">
        <v>212</v>
      </c>
      <c r="J384" s="43">
        <v>4.35</v>
      </c>
      <c r="K384" s="44">
        <f t="shared" si="8"/>
        <v>1280.83333333333</v>
      </c>
      <c r="L384" s="144"/>
      <c r="M384" s="141">
        <v>1280.83333333333</v>
      </c>
      <c r="N384" s="15"/>
      <c r="O384" s="15"/>
      <c r="P384" s="84"/>
    </row>
    <row r="385" ht="24.95" customHeight="1" spans="1:16">
      <c r="A385" s="15" t="s">
        <v>607</v>
      </c>
      <c r="B385" s="16" t="s">
        <v>650</v>
      </c>
      <c r="C385" s="17">
        <v>50000</v>
      </c>
      <c r="D385" s="16" t="s">
        <v>111</v>
      </c>
      <c r="E385" s="15" t="s">
        <v>49</v>
      </c>
      <c r="F385" s="18" t="s">
        <v>252</v>
      </c>
      <c r="G385" s="16" t="s">
        <v>111</v>
      </c>
      <c r="H385" s="19">
        <v>43251</v>
      </c>
      <c r="I385" s="42">
        <v>212</v>
      </c>
      <c r="J385" s="43">
        <v>4.35</v>
      </c>
      <c r="K385" s="44">
        <f t="shared" si="8"/>
        <v>1280.83333333333</v>
      </c>
      <c r="L385" s="144"/>
      <c r="M385" s="141">
        <v>1280.83333333333</v>
      </c>
      <c r="N385" s="15"/>
      <c r="O385" s="15"/>
      <c r="P385" s="84"/>
    </row>
    <row r="386" ht="24.95" customHeight="1" spans="1:16">
      <c r="A386" s="15" t="s">
        <v>651</v>
      </c>
      <c r="B386" s="20" t="s">
        <v>652</v>
      </c>
      <c r="C386" s="21">
        <v>20000</v>
      </c>
      <c r="D386" s="22" t="s">
        <v>653</v>
      </c>
      <c r="E386" s="23" t="s">
        <v>31</v>
      </c>
      <c r="F386" s="24">
        <v>20181104</v>
      </c>
      <c r="G386" s="22">
        <v>43061</v>
      </c>
      <c r="H386" s="25">
        <v>43251</v>
      </c>
      <c r="I386" s="42">
        <v>190</v>
      </c>
      <c r="J386" s="49">
        <v>4.75</v>
      </c>
      <c r="K386" s="44">
        <f t="shared" si="8"/>
        <v>501.388888888889</v>
      </c>
      <c r="L386" s="144"/>
      <c r="M386" s="141">
        <v>501.388888888889</v>
      </c>
      <c r="N386" s="15"/>
      <c r="O386" s="15"/>
      <c r="P386" s="84"/>
    </row>
    <row r="387" ht="24.95" customHeight="1" spans="1:16">
      <c r="A387" s="15" t="s">
        <v>651</v>
      </c>
      <c r="B387" s="20" t="s">
        <v>654</v>
      </c>
      <c r="C387" s="21">
        <v>30000</v>
      </c>
      <c r="D387" s="22" t="s">
        <v>653</v>
      </c>
      <c r="E387" s="23" t="s">
        <v>31</v>
      </c>
      <c r="F387" s="24">
        <v>20181104</v>
      </c>
      <c r="G387" s="22">
        <v>42825.0012631579</v>
      </c>
      <c r="H387" s="25">
        <v>43251</v>
      </c>
      <c r="I387" s="42">
        <v>425.998736842106</v>
      </c>
      <c r="J387" s="49">
        <v>4.75</v>
      </c>
      <c r="K387" s="44">
        <f t="shared" si="8"/>
        <v>1686.245</v>
      </c>
      <c r="L387" s="144"/>
      <c r="M387" s="141">
        <v>1686.245</v>
      </c>
      <c r="N387" s="15"/>
      <c r="O387" s="15"/>
      <c r="P387" s="84"/>
    </row>
    <row r="388" ht="24.95" customHeight="1" spans="1:16">
      <c r="A388" s="15" t="s">
        <v>651</v>
      </c>
      <c r="B388" s="20" t="s">
        <v>655</v>
      </c>
      <c r="C388" s="21">
        <v>30000</v>
      </c>
      <c r="D388" s="22" t="s">
        <v>653</v>
      </c>
      <c r="E388" s="23" t="s">
        <v>31</v>
      </c>
      <c r="F388" s="24">
        <v>20181104</v>
      </c>
      <c r="G388" s="22">
        <v>42725.0021052632</v>
      </c>
      <c r="H388" s="25">
        <v>43251</v>
      </c>
      <c r="I388" s="42">
        <v>525.997894736844</v>
      </c>
      <c r="J388" s="49">
        <v>4.75</v>
      </c>
      <c r="K388" s="44">
        <f t="shared" si="8"/>
        <v>2082.07500000001</v>
      </c>
      <c r="L388" s="144"/>
      <c r="M388" s="141">
        <v>2082.07500000001</v>
      </c>
      <c r="N388" s="15"/>
      <c r="O388" s="15"/>
      <c r="P388" s="84"/>
    </row>
    <row r="389" ht="24.95" customHeight="1" spans="1:16">
      <c r="A389" s="15" t="s">
        <v>651</v>
      </c>
      <c r="B389" s="20" t="s">
        <v>656</v>
      </c>
      <c r="C389" s="21">
        <v>50000</v>
      </c>
      <c r="D389" s="22" t="s">
        <v>453</v>
      </c>
      <c r="E389" s="23" t="s">
        <v>31</v>
      </c>
      <c r="F389" s="24">
        <v>20181111</v>
      </c>
      <c r="G389" s="22">
        <v>42914.9970526316</v>
      </c>
      <c r="H389" s="25">
        <v>43251</v>
      </c>
      <c r="I389" s="42">
        <v>336.002947368419</v>
      </c>
      <c r="J389" s="49">
        <v>4.75</v>
      </c>
      <c r="K389" s="44">
        <f t="shared" si="8"/>
        <v>2216.6861111111</v>
      </c>
      <c r="L389" s="144"/>
      <c r="M389" s="141">
        <v>2216.6861111111</v>
      </c>
      <c r="N389" s="15"/>
      <c r="O389" s="15"/>
      <c r="P389" s="84"/>
    </row>
    <row r="390" ht="24.95" customHeight="1" spans="1:16">
      <c r="A390" s="15" t="s">
        <v>651</v>
      </c>
      <c r="B390" s="20" t="s">
        <v>657</v>
      </c>
      <c r="C390" s="21">
        <v>20000</v>
      </c>
      <c r="D390" s="22" t="s">
        <v>658</v>
      </c>
      <c r="E390" s="23" t="s">
        <v>31</v>
      </c>
      <c r="F390" s="24">
        <v>20181118</v>
      </c>
      <c r="G390" s="22">
        <v>43064.0126315789</v>
      </c>
      <c r="H390" s="25">
        <v>43251</v>
      </c>
      <c r="I390" s="42">
        <v>186.987368421054</v>
      </c>
      <c r="J390" s="49">
        <v>4.75</v>
      </c>
      <c r="K390" s="44">
        <f t="shared" si="8"/>
        <v>493.438888888892</v>
      </c>
      <c r="L390" s="144"/>
      <c r="M390" s="141">
        <v>493.438888888892</v>
      </c>
      <c r="N390" s="15"/>
      <c r="O390" s="15"/>
      <c r="P390" s="84"/>
    </row>
    <row r="391" ht="24.95" customHeight="1" spans="1:16">
      <c r="A391" s="15" t="s">
        <v>651</v>
      </c>
      <c r="B391" s="20" t="s">
        <v>659</v>
      </c>
      <c r="C391" s="21">
        <v>20000</v>
      </c>
      <c r="D391" s="22" t="s">
        <v>658</v>
      </c>
      <c r="E391" s="23" t="s">
        <v>31</v>
      </c>
      <c r="F391" s="24">
        <v>20181118</v>
      </c>
      <c r="G391" s="22">
        <v>42915.0067368421</v>
      </c>
      <c r="H391" s="25">
        <v>43251</v>
      </c>
      <c r="I391" s="42">
        <v>335.993263157892</v>
      </c>
      <c r="J391" s="49">
        <v>4.75</v>
      </c>
      <c r="K391" s="44">
        <f t="shared" si="8"/>
        <v>886.648888888882</v>
      </c>
      <c r="L391" s="144"/>
      <c r="M391" s="141">
        <v>886.648888888882</v>
      </c>
      <c r="N391" s="15"/>
      <c r="O391" s="15"/>
      <c r="P391" s="84"/>
    </row>
    <row r="392" ht="24.95" customHeight="1" spans="1:16">
      <c r="A392" s="15" t="s">
        <v>651</v>
      </c>
      <c r="B392" s="20" t="s">
        <v>660</v>
      </c>
      <c r="C392" s="21">
        <v>30000</v>
      </c>
      <c r="D392" s="22" t="s">
        <v>658</v>
      </c>
      <c r="E392" s="23" t="s">
        <v>31</v>
      </c>
      <c r="F392" s="24">
        <v>20181118</v>
      </c>
      <c r="G392" s="22">
        <v>42726.0016842105</v>
      </c>
      <c r="H392" s="25">
        <v>43251</v>
      </c>
      <c r="I392" s="42">
        <v>524.998315789475</v>
      </c>
      <c r="J392" s="49">
        <v>4.75</v>
      </c>
      <c r="K392" s="44">
        <f t="shared" si="8"/>
        <v>2078.11833333334</v>
      </c>
      <c r="L392" s="144"/>
      <c r="M392" s="141">
        <v>2078.11833333334</v>
      </c>
      <c r="N392" s="15"/>
      <c r="O392" s="15"/>
      <c r="P392" s="84"/>
    </row>
    <row r="393" ht="24.95" customHeight="1" spans="1:16">
      <c r="A393" s="26" t="s">
        <v>651</v>
      </c>
      <c r="B393" s="27" t="s">
        <v>661</v>
      </c>
      <c r="C393" s="28">
        <v>30000</v>
      </c>
      <c r="D393" s="29" t="s">
        <v>658</v>
      </c>
      <c r="E393" s="30" t="s">
        <v>31</v>
      </c>
      <c r="F393" s="31">
        <v>20181118</v>
      </c>
      <c r="G393" s="29">
        <v>42915.0004210526</v>
      </c>
      <c r="H393" s="32">
        <v>43078</v>
      </c>
      <c r="I393" s="50">
        <v>163</v>
      </c>
      <c r="J393" s="51">
        <v>4.75</v>
      </c>
      <c r="K393" s="52">
        <f t="shared" si="8"/>
        <v>645.208333333333</v>
      </c>
      <c r="L393" s="145">
        <v>20171209</v>
      </c>
      <c r="M393" s="146">
        <v>645.208333333333</v>
      </c>
      <c r="N393" s="26"/>
      <c r="O393" s="15"/>
      <c r="P393" s="84"/>
    </row>
    <row r="394" ht="24.95" customHeight="1" spans="1:16">
      <c r="A394" s="15" t="s">
        <v>651</v>
      </c>
      <c r="B394" s="20" t="s">
        <v>662</v>
      </c>
      <c r="C394" s="21">
        <v>30000</v>
      </c>
      <c r="D394" s="22" t="s">
        <v>658</v>
      </c>
      <c r="E394" s="23" t="s">
        <v>31</v>
      </c>
      <c r="F394" s="24">
        <v>20181118</v>
      </c>
      <c r="G394" s="22">
        <v>42725.0012631579</v>
      </c>
      <c r="H394" s="25">
        <v>43251</v>
      </c>
      <c r="I394" s="42">
        <v>525.998736842106</v>
      </c>
      <c r="J394" s="49">
        <v>4.75</v>
      </c>
      <c r="K394" s="44">
        <f t="shared" si="8"/>
        <v>2082.07833333334</v>
      </c>
      <c r="L394" s="144"/>
      <c r="M394" s="141">
        <v>2082.07833333334</v>
      </c>
      <c r="N394" s="15"/>
      <c r="O394" s="15"/>
      <c r="P394" s="84"/>
    </row>
    <row r="395" ht="24.95" customHeight="1" spans="1:16">
      <c r="A395" s="15" t="s">
        <v>651</v>
      </c>
      <c r="B395" s="20" t="s">
        <v>663</v>
      </c>
      <c r="C395" s="21">
        <v>50000</v>
      </c>
      <c r="D395" s="22" t="s">
        <v>35</v>
      </c>
      <c r="E395" s="23" t="s">
        <v>31</v>
      </c>
      <c r="F395" s="24">
        <v>20181122</v>
      </c>
      <c r="G395" s="22">
        <v>42925.0024421053</v>
      </c>
      <c r="H395" s="25">
        <v>43251</v>
      </c>
      <c r="I395" s="42">
        <v>325.997557894734</v>
      </c>
      <c r="J395" s="49">
        <v>4.75</v>
      </c>
      <c r="K395" s="44">
        <f t="shared" si="8"/>
        <v>2150.67833333331</v>
      </c>
      <c r="L395" s="144"/>
      <c r="M395" s="141">
        <v>2150.67833333331</v>
      </c>
      <c r="N395" s="15"/>
      <c r="O395" s="15"/>
      <c r="P395" s="84"/>
    </row>
    <row r="396" ht="24.95" customHeight="1" spans="1:16">
      <c r="A396" s="15" t="s">
        <v>651</v>
      </c>
      <c r="B396" s="20" t="s">
        <v>664</v>
      </c>
      <c r="C396" s="21">
        <v>50000</v>
      </c>
      <c r="D396" s="22" t="s">
        <v>665</v>
      </c>
      <c r="E396" s="23" t="s">
        <v>31</v>
      </c>
      <c r="F396" s="24">
        <v>20181123</v>
      </c>
      <c r="G396" s="22">
        <v>43059.9967157895</v>
      </c>
      <c r="H396" s="25">
        <v>43251</v>
      </c>
      <c r="I396" s="42">
        <v>191.003284210528</v>
      </c>
      <c r="J396" s="49">
        <v>4.75</v>
      </c>
      <c r="K396" s="44">
        <f t="shared" si="8"/>
        <v>1260.09111111112</v>
      </c>
      <c r="L396" s="144"/>
      <c r="M396" s="141">
        <v>1260.09111111112</v>
      </c>
      <c r="N396" s="15"/>
      <c r="O396" s="15"/>
      <c r="P396" s="84"/>
    </row>
    <row r="397" ht="24.95" customHeight="1" spans="1:16">
      <c r="A397" s="15" t="s">
        <v>651</v>
      </c>
      <c r="B397" s="20" t="s">
        <v>666</v>
      </c>
      <c r="C397" s="21">
        <v>50000</v>
      </c>
      <c r="D397" s="22" t="s">
        <v>665</v>
      </c>
      <c r="E397" s="23" t="s">
        <v>31</v>
      </c>
      <c r="F397" s="24">
        <v>20181123</v>
      </c>
      <c r="G397" s="22">
        <v>42934.2832</v>
      </c>
      <c r="H397" s="25">
        <v>43251</v>
      </c>
      <c r="I397" s="42">
        <v>316.716800000002</v>
      </c>
      <c r="J397" s="49">
        <v>4.75</v>
      </c>
      <c r="K397" s="44">
        <f t="shared" si="8"/>
        <v>2089.45111111112</v>
      </c>
      <c r="L397" s="144"/>
      <c r="M397" s="141">
        <v>2089.45111111112</v>
      </c>
      <c r="N397" s="15"/>
      <c r="O397" s="15"/>
      <c r="P397" s="84"/>
    </row>
    <row r="398" ht="24.95" customHeight="1" spans="1:16">
      <c r="A398" s="15" t="s">
        <v>651</v>
      </c>
      <c r="B398" s="20" t="s">
        <v>667</v>
      </c>
      <c r="C398" s="21">
        <v>50000</v>
      </c>
      <c r="D398" s="22" t="s">
        <v>175</v>
      </c>
      <c r="E398" s="23" t="s">
        <v>31</v>
      </c>
      <c r="F398" s="24">
        <v>20181124</v>
      </c>
      <c r="G398" s="22">
        <v>42927.2631578947</v>
      </c>
      <c r="H398" s="25">
        <v>43251</v>
      </c>
      <c r="I398" s="42">
        <v>323.73684210526</v>
      </c>
      <c r="J398" s="49">
        <v>4.75</v>
      </c>
      <c r="K398" s="44">
        <f t="shared" si="8"/>
        <v>2135.76388888887</v>
      </c>
      <c r="L398" s="144"/>
      <c r="M398" s="141">
        <v>2135.76388888887</v>
      </c>
      <c r="N398" s="15"/>
      <c r="O398" s="15"/>
      <c r="P398" s="84"/>
    </row>
    <row r="399" ht="24.95" customHeight="1" spans="1:16">
      <c r="A399" s="15" t="s">
        <v>651</v>
      </c>
      <c r="B399" s="20" t="s">
        <v>668</v>
      </c>
      <c r="C399" s="21">
        <v>50000</v>
      </c>
      <c r="D399" s="22" t="s">
        <v>175</v>
      </c>
      <c r="E399" s="23" t="s">
        <v>31</v>
      </c>
      <c r="F399" s="24">
        <v>20181124</v>
      </c>
      <c r="G399" s="22">
        <v>42927.0388210526</v>
      </c>
      <c r="H399" s="25">
        <v>43251</v>
      </c>
      <c r="I399" s="42">
        <v>323.961178947371</v>
      </c>
      <c r="J399" s="49">
        <v>4.75</v>
      </c>
      <c r="K399" s="44">
        <f t="shared" si="8"/>
        <v>2137.24388888891</v>
      </c>
      <c r="L399" s="144"/>
      <c r="M399" s="141">
        <v>2137.24388888891</v>
      </c>
      <c r="N399" s="15"/>
      <c r="O399" s="15"/>
      <c r="P399" s="84"/>
    </row>
    <row r="400" ht="24.95" customHeight="1" spans="1:16">
      <c r="A400" s="15" t="s">
        <v>651</v>
      </c>
      <c r="B400" s="20" t="s">
        <v>669</v>
      </c>
      <c r="C400" s="21">
        <v>50000</v>
      </c>
      <c r="D400" s="22" t="s">
        <v>175</v>
      </c>
      <c r="E400" s="23" t="s">
        <v>31</v>
      </c>
      <c r="F400" s="24">
        <v>20181124</v>
      </c>
      <c r="G400" s="22">
        <v>42948.3826526316</v>
      </c>
      <c r="H400" s="25">
        <v>43063</v>
      </c>
      <c r="I400" s="42">
        <v>114.617347368418</v>
      </c>
      <c r="J400" s="49">
        <v>4.75</v>
      </c>
      <c r="K400" s="44">
        <f t="shared" si="8"/>
        <v>756.156111111091</v>
      </c>
      <c r="L400" s="144">
        <v>20170727</v>
      </c>
      <c r="M400" s="141">
        <v>756.156111111091</v>
      </c>
      <c r="N400" s="15"/>
      <c r="O400" s="15"/>
      <c r="P400" s="84"/>
    </row>
    <row r="401" ht="24.95" customHeight="1" spans="1:16">
      <c r="A401" s="15" t="s">
        <v>651</v>
      </c>
      <c r="B401" s="20" t="s">
        <v>670</v>
      </c>
      <c r="C401" s="21">
        <v>50000</v>
      </c>
      <c r="D401" s="22" t="s">
        <v>175</v>
      </c>
      <c r="E401" s="23" t="s">
        <v>31</v>
      </c>
      <c r="F401" s="24">
        <v>20181124</v>
      </c>
      <c r="G401" s="22">
        <v>42927.0842947368</v>
      </c>
      <c r="H401" s="25">
        <v>43063</v>
      </c>
      <c r="I401" s="42">
        <v>135.915705263156</v>
      </c>
      <c r="J401" s="49">
        <v>4.75</v>
      </c>
      <c r="K401" s="44">
        <f t="shared" si="8"/>
        <v>896.666111111099</v>
      </c>
      <c r="L401" s="144">
        <v>20170727</v>
      </c>
      <c r="M401" s="141">
        <v>896.666111111099</v>
      </c>
      <c r="N401" s="15"/>
      <c r="O401" s="15"/>
      <c r="P401" s="84"/>
    </row>
    <row r="402" ht="24.95" customHeight="1" spans="1:16">
      <c r="A402" s="15" t="s">
        <v>651</v>
      </c>
      <c r="B402" s="20" t="s">
        <v>671</v>
      </c>
      <c r="C402" s="21">
        <v>50000</v>
      </c>
      <c r="D402" s="22" t="s">
        <v>424</v>
      </c>
      <c r="E402" s="23" t="s">
        <v>31</v>
      </c>
      <c r="F402" s="24">
        <v>20181125</v>
      </c>
      <c r="G402" s="22">
        <v>43059.9943578947</v>
      </c>
      <c r="H402" s="25">
        <v>43251</v>
      </c>
      <c r="I402" s="42">
        <v>191.005642105265</v>
      </c>
      <c r="J402" s="49">
        <v>4.75</v>
      </c>
      <c r="K402" s="44">
        <f t="shared" si="8"/>
        <v>1260.10666666668</v>
      </c>
      <c r="L402" s="144"/>
      <c r="M402" s="141">
        <v>1260.10666666668</v>
      </c>
      <c r="N402" s="15"/>
      <c r="O402" s="15"/>
      <c r="P402" s="84"/>
    </row>
    <row r="403" ht="24.95" customHeight="1" spans="1:16">
      <c r="A403" s="15" t="s">
        <v>651</v>
      </c>
      <c r="B403" s="20" t="s">
        <v>672</v>
      </c>
      <c r="C403" s="21">
        <v>50000</v>
      </c>
      <c r="D403" s="22" t="s">
        <v>424</v>
      </c>
      <c r="E403" s="23" t="s">
        <v>31</v>
      </c>
      <c r="F403" s="24">
        <v>20181125</v>
      </c>
      <c r="G403" s="22">
        <v>43067.9977263158</v>
      </c>
      <c r="H403" s="25">
        <v>43251</v>
      </c>
      <c r="I403" s="42">
        <v>183.002273684207</v>
      </c>
      <c r="J403" s="49">
        <v>4.75</v>
      </c>
      <c r="K403" s="44">
        <f t="shared" si="8"/>
        <v>1207.30666666664</v>
      </c>
      <c r="L403" s="144"/>
      <c r="M403" s="141">
        <v>1207.30666666664</v>
      </c>
      <c r="N403" s="15"/>
      <c r="O403" s="15"/>
      <c r="P403" s="84"/>
    </row>
    <row r="404" ht="24.95" customHeight="1" spans="1:16">
      <c r="A404" s="15" t="s">
        <v>651</v>
      </c>
      <c r="B404" s="20" t="s">
        <v>673</v>
      </c>
      <c r="C404" s="21">
        <v>50000</v>
      </c>
      <c r="D404" s="22" t="s">
        <v>424</v>
      </c>
      <c r="E404" s="23" t="s">
        <v>31</v>
      </c>
      <c r="F404" s="24">
        <v>20181125</v>
      </c>
      <c r="G404" s="22">
        <v>43059.9973894737</v>
      </c>
      <c r="H404" s="25">
        <v>43251</v>
      </c>
      <c r="I404" s="42">
        <v>191.002610526317</v>
      </c>
      <c r="J404" s="49">
        <v>4.75</v>
      </c>
      <c r="K404" s="44">
        <f t="shared" si="8"/>
        <v>1260.08666666667</v>
      </c>
      <c r="L404" s="144"/>
      <c r="M404" s="141">
        <v>1260.08666666667</v>
      </c>
      <c r="N404" s="15"/>
      <c r="O404" s="15"/>
      <c r="P404" s="84"/>
    </row>
    <row r="405" ht="24.95" customHeight="1" spans="1:16">
      <c r="A405" s="15" t="s">
        <v>651</v>
      </c>
      <c r="B405" s="20" t="s">
        <v>674</v>
      </c>
      <c r="C405" s="21">
        <v>50000</v>
      </c>
      <c r="D405" s="22" t="s">
        <v>424</v>
      </c>
      <c r="E405" s="23" t="s">
        <v>31</v>
      </c>
      <c r="F405" s="24">
        <v>20181125</v>
      </c>
      <c r="G405" s="22">
        <v>43059.9973894737</v>
      </c>
      <c r="H405" s="25">
        <v>43251</v>
      </c>
      <c r="I405" s="42">
        <v>191.002610526317</v>
      </c>
      <c r="J405" s="49">
        <v>4.75</v>
      </c>
      <c r="K405" s="44">
        <f t="shared" si="8"/>
        <v>1260.08666666667</v>
      </c>
      <c r="L405" s="144"/>
      <c r="M405" s="141">
        <v>1260.08666666667</v>
      </c>
      <c r="N405" s="15"/>
      <c r="O405" s="15"/>
      <c r="P405" s="84"/>
    </row>
    <row r="406" ht="24.95" customHeight="1" spans="1:16">
      <c r="A406" s="15" t="s">
        <v>651</v>
      </c>
      <c r="B406" s="20" t="s">
        <v>675</v>
      </c>
      <c r="C406" s="21">
        <v>40000</v>
      </c>
      <c r="D406" s="22" t="s">
        <v>38</v>
      </c>
      <c r="E406" s="23" t="s">
        <v>31</v>
      </c>
      <c r="F406" s="24">
        <v>20181128</v>
      </c>
      <c r="G406" s="22">
        <v>43059.9991578947</v>
      </c>
      <c r="H406" s="25">
        <v>43251</v>
      </c>
      <c r="I406" s="42">
        <v>191.000842105263</v>
      </c>
      <c r="J406" s="49">
        <v>4.75</v>
      </c>
      <c r="K406" s="44">
        <f t="shared" si="8"/>
        <v>1008.06</v>
      </c>
      <c r="L406" s="144"/>
      <c r="M406" s="141">
        <v>1008.06</v>
      </c>
      <c r="N406" s="15"/>
      <c r="O406" s="15"/>
      <c r="P406" s="84"/>
    </row>
    <row r="407" ht="24.95" customHeight="1" spans="1:16">
      <c r="A407" s="15" t="s">
        <v>651</v>
      </c>
      <c r="B407" s="20" t="s">
        <v>676</v>
      </c>
      <c r="C407" s="21">
        <v>50000</v>
      </c>
      <c r="D407" s="22" t="s">
        <v>38</v>
      </c>
      <c r="E407" s="23" t="s">
        <v>31</v>
      </c>
      <c r="F407" s="24">
        <v>20181128</v>
      </c>
      <c r="G407" s="22">
        <v>43059.9946105263</v>
      </c>
      <c r="H407" s="25">
        <v>43251</v>
      </c>
      <c r="I407" s="42">
        <v>191.005389473685</v>
      </c>
      <c r="J407" s="49">
        <v>4.75</v>
      </c>
      <c r="K407" s="44">
        <f t="shared" si="8"/>
        <v>1260.10500000001</v>
      </c>
      <c r="L407" s="144"/>
      <c r="M407" s="141">
        <v>1260.10500000001</v>
      </c>
      <c r="N407" s="15"/>
      <c r="O407" s="15"/>
      <c r="P407" s="84"/>
    </row>
    <row r="408" ht="24.95" customHeight="1" spans="1:16">
      <c r="A408" s="15" t="s">
        <v>651</v>
      </c>
      <c r="B408" s="20" t="s">
        <v>677</v>
      </c>
      <c r="C408" s="21">
        <v>50000</v>
      </c>
      <c r="D408" s="22" t="s">
        <v>38</v>
      </c>
      <c r="E408" s="23" t="s">
        <v>31</v>
      </c>
      <c r="F408" s="24">
        <v>20181128</v>
      </c>
      <c r="G408" s="22">
        <v>43059.9976421053</v>
      </c>
      <c r="H408" s="25">
        <v>43251</v>
      </c>
      <c r="I408" s="42">
        <v>191.002357894737</v>
      </c>
      <c r="J408" s="49">
        <v>4.75</v>
      </c>
      <c r="K408" s="44">
        <f t="shared" si="8"/>
        <v>1260.085</v>
      </c>
      <c r="L408" s="144"/>
      <c r="M408" s="141">
        <v>1260.085</v>
      </c>
      <c r="N408" s="15"/>
      <c r="O408" s="15"/>
      <c r="P408" s="84"/>
    </row>
    <row r="409" ht="24.95" customHeight="1" spans="1:16">
      <c r="A409" s="15" t="s">
        <v>651</v>
      </c>
      <c r="B409" s="20" t="s">
        <v>678</v>
      </c>
      <c r="C409" s="21">
        <v>50000</v>
      </c>
      <c r="D409" s="22" t="s">
        <v>38</v>
      </c>
      <c r="E409" s="23" t="s">
        <v>31</v>
      </c>
      <c r="F409" s="24">
        <v>20181128</v>
      </c>
      <c r="G409" s="22">
        <v>43059.9961263158</v>
      </c>
      <c r="H409" s="25">
        <v>43251</v>
      </c>
      <c r="I409" s="42">
        <v>191.003873684211</v>
      </c>
      <c r="J409" s="49">
        <v>4.75</v>
      </c>
      <c r="K409" s="44">
        <f t="shared" si="8"/>
        <v>1260.095</v>
      </c>
      <c r="L409" s="144"/>
      <c r="M409" s="141">
        <v>1260.095</v>
      </c>
      <c r="N409" s="15"/>
      <c r="O409" s="15"/>
      <c r="P409" s="84"/>
    </row>
    <row r="410" ht="24.95" customHeight="1" spans="1:16">
      <c r="A410" s="15" t="s">
        <v>651</v>
      </c>
      <c r="B410" s="20" t="s">
        <v>679</v>
      </c>
      <c r="C410" s="21">
        <v>50000</v>
      </c>
      <c r="D410" s="22" t="s">
        <v>680</v>
      </c>
      <c r="E410" s="23" t="s">
        <v>31</v>
      </c>
      <c r="F410" s="24">
        <v>20181129</v>
      </c>
      <c r="G410" s="22">
        <v>42936.8302315789</v>
      </c>
      <c r="H410" s="25">
        <v>43068</v>
      </c>
      <c r="I410" s="42">
        <v>131.169768421052</v>
      </c>
      <c r="J410" s="49">
        <v>4.75</v>
      </c>
      <c r="K410" s="44">
        <f t="shared" si="8"/>
        <v>865.356111111107</v>
      </c>
      <c r="L410" s="144">
        <v>20171204</v>
      </c>
      <c r="M410" s="141">
        <v>865.356111111107</v>
      </c>
      <c r="N410" s="15"/>
      <c r="O410" s="15"/>
      <c r="P410" s="84"/>
    </row>
    <row r="411" ht="24.95" customHeight="1" spans="1:16">
      <c r="A411" s="15" t="s">
        <v>651</v>
      </c>
      <c r="B411" s="20" t="s">
        <v>681</v>
      </c>
      <c r="C411" s="21">
        <v>50000</v>
      </c>
      <c r="D411" s="22" t="s">
        <v>680</v>
      </c>
      <c r="E411" s="23" t="s">
        <v>31</v>
      </c>
      <c r="F411" s="24">
        <v>20181129</v>
      </c>
      <c r="G411" s="22">
        <v>42738.6165052632</v>
      </c>
      <c r="H411" s="25">
        <v>43068</v>
      </c>
      <c r="I411" s="42">
        <v>329.383494736845</v>
      </c>
      <c r="J411" s="49">
        <v>4.75</v>
      </c>
      <c r="K411" s="44">
        <f t="shared" si="8"/>
        <v>2173.01611111113</v>
      </c>
      <c r="L411" s="144">
        <v>20170727</v>
      </c>
      <c r="M411" s="141">
        <v>2173.01611111113</v>
      </c>
      <c r="N411" s="15"/>
      <c r="O411" s="15"/>
      <c r="P411" s="84"/>
    </row>
    <row r="412" ht="24.95" customHeight="1" spans="1:16">
      <c r="A412" s="15" t="s">
        <v>651</v>
      </c>
      <c r="B412" s="20" t="s">
        <v>682</v>
      </c>
      <c r="C412" s="21">
        <v>50000</v>
      </c>
      <c r="D412" s="22" t="s">
        <v>680</v>
      </c>
      <c r="E412" s="23" t="s">
        <v>31</v>
      </c>
      <c r="F412" s="24">
        <v>20181129</v>
      </c>
      <c r="G412" s="22">
        <v>42782.6608</v>
      </c>
      <c r="H412" s="25">
        <v>43078</v>
      </c>
      <c r="I412" s="42">
        <v>295.339200000002</v>
      </c>
      <c r="J412" s="49">
        <v>4.75</v>
      </c>
      <c r="K412" s="44">
        <f t="shared" si="8"/>
        <v>1948.41833333335</v>
      </c>
      <c r="L412" s="144">
        <v>20171209</v>
      </c>
      <c r="M412" s="141">
        <v>1948.41833333335</v>
      </c>
      <c r="N412" s="15"/>
      <c r="O412" s="15"/>
      <c r="P412" s="84"/>
    </row>
    <row r="413" ht="24.95" customHeight="1" spans="1:16">
      <c r="A413" s="15" t="s">
        <v>651</v>
      </c>
      <c r="B413" s="20" t="s">
        <v>683</v>
      </c>
      <c r="C413" s="21">
        <v>40000</v>
      </c>
      <c r="D413" s="22" t="s">
        <v>46</v>
      </c>
      <c r="E413" s="23" t="s">
        <v>31</v>
      </c>
      <c r="F413" s="24">
        <v>20181130</v>
      </c>
      <c r="G413" s="22">
        <v>43060.0021052632</v>
      </c>
      <c r="H413" s="25">
        <v>43069</v>
      </c>
      <c r="I413" s="42">
        <v>8.99789473684359</v>
      </c>
      <c r="J413" s="49">
        <v>4.75</v>
      </c>
      <c r="K413" s="44">
        <f t="shared" si="8"/>
        <v>47.4888888888967</v>
      </c>
      <c r="L413" s="144">
        <v>20170727</v>
      </c>
      <c r="M413" s="141">
        <v>47.4888888888967</v>
      </c>
      <c r="N413" s="15"/>
      <c r="O413" s="15"/>
      <c r="P413" s="84"/>
    </row>
    <row r="414" ht="24.95" customHeight="1" spans="1:16">
      <c r="A414" s="15" t="s">
        <v>651</v>
      </c>
      <c r="B414" s="20" t="s">
        <v>684</v>
      </c>
      <c r="C414" s="21">
        <v>50000</v>
      </c>
      <c r="D414" s="22" t="s">
        <v>46</v>
      </c>
      <c r="E414" s="23" t="s">
        <v>31</v>
      </c>
      <c r="F414" s="24">
        <v>20181130</v>
      </c>
      <c r="G414" s="22">
        <v>43059.9952842105</v>
      </c>
      <c r="H414" s="25">
        <v>43251</v>
      </c>
      <c r="I414" s="42">
        <v>191.004715789473</v>
      </c>
      <c r="J414" s="49">
        <v>4.75</v>
      </c>
      <c r="K414" s="44">
        <f t="shared" si="8"/>
        <v>1260.10055555555</v>
      </c>
      <c r="L414" s="144"/>
      <c r="M414" s="141">
        <v>1260.10055555555</v>
      </c>
      <c r="N414" s="15"/>
      <c r="O414" s="15"/>
      <c r="P414" s="84"/>
    </row>
    <row r="415" ht="24.95" customHeight="1" spans="1:16">
      <c r="A415" s="15" t="s">
        <v>651</v>
      </c>
      <c r="B415" s="20" t="s">
        <v>685</v>
      </c>
      <c r="C415" s="21">
        <v>50000</v>
      </c>
      <c r="D415" s="22" t="s">
        <v>46</v>
      </c>
      <c r="E415" s="23" t="s">
        <v>31</v>
      </c>
      <c r="F415" s="24">
        <v>20181130</v>
      </c>
      <c r="G415" s="22">
        <v>42736.4606315789</v>
      </c>
      <c r="H415" s="25">
        <v>43078</v>
      </c>
      <c r="I415" s="42">
        <v>341.53936842105</v>
      </c>
      <c r="J415" s="49">
        <v>4.75</v>
      </c>
      <c r="K415" s="44">
        <f t="shared" si="8"/>
        <v>2253.21111111109</v>
      </c>
      <c r="L415" s="144">
        <v>20171209</v>
      </c>
      <c r="M415" s="141">
        <v>2253.21111111109</v>
      </c>
      <c r="N415" s="15"/>
      <c r="O415" s="15"/>
      <c r="P415" s="84"/>
    </row>
    <row r="416" ht="24.95" customHeight="1" spans="1:16">
      <c r="A416" s="15" t="s">
        <v>651</v>
      </c>
      <c r="B416" s="20" t="s">
        <v>686</v>
      </c>
      <c r="C416" s="21">
        <v>50000</v>
      </c>
      <c r="D416" s="22" t="s">
        <v>46</v>
      </c>
      <c r="E416" s="23" t="s">
        <v>31</v>
      </c>
      <c r="F416" s="24">
        <v>20181130</v>
      </c>
      <c r="G416" s="22">
        <v>42735.8497684211</v>
      </c>
      <c r="H416" s="25">
        <v>43251</v>
      </c>
      <c r="I416" s="42">
        <v>515.150231578948</v>
      </c>
      <c r="J416" s="49">
        <v>4.75</v>
      </c>
      <c r="K416" s="44">
        <f t="shared" si="8"/>
        <v>3398.56055555556</v>
      </c>
      <c r="L416" s="144"/>
      <c r="M416" s="141">
        <v>3398.56055555556</v>
      </c>
      <c r="N416" s="15"/>
      <c r="O416" s="15"/>
      <c r="P416" s="84"/>
    </row>
    <row r="417" ht="24.95" customHeight="1" spans="1:16">
      <c r="A417" s="15" t="s">
        <v>651</v>
      </c>
      <c r="B417" s="20" t="s">
        <v>687</v>
      </c>
      <c r="C417" s="21">
        <v>50000</v>
      </c>
      <c r="D417" s="22" t="s">
        <v>688</v>
      </c>
      <c r="E417" s="23" t="s">
        <v>31</v>
      </c>
      <c r="F417" s="24">
        <v>20181130</v>
      </c>
      <c r="G417" s="22">
        <v>42935.8532210526</v>
      </c>
      <c r="H417" s="25">
        <v>43070</v>
      </c>
      <c r="I417" s="42">
        <v>134.146778947368</v>
      </c>
      <c r="J417" s="49">
        <v>4.75</v>
      </c>
      <c r="K417" s="44">
        <f t="shared" ref="K417:K419" si="9">C417*I417*J417/36000</f>
        <v>884.996111111108</v>
      </c>
      <c r="L417" s="144">
        <v>20170727</v>
      </c>
      <c r="M417" s="141">
        <v>884.996111111108</v>
      </c>
      <c r="N417" s="15"/>
      <c r="O417" s="15"/>
      <c r="P417" s="84"/>
    </row>
    <row r="418" ht="24.95" customHeight="1" spans="1:16">
      <c r="A418" s="15" t="s">
        <v>651</v>
      </c>
      <c r="B418" s="20" t="s">
        <v>689</v>
      </c>
      <c r="C418" s="21">
        <v>50000</v>
      </c>
      <c r="D418" s="22" t="s">
        <v>690</v>
      </c>
      <c r="E418" s="23" t="s">
        <v>31</v>
      </c>
      <c r="F418" s="24">
        <v>20181202</v>
      </c>
      <c r="G418" s="22">
        <v>43059.9959578947</v>
      </c>
      <c r="H418" s="25">
        <v>43251</v>
      </c>
      <c r="I418" s="42">
        <v>191.004042105262</v>
      </c>
      <c r="J418" s="49">
        <v>4.75</v>
      </c>
      <c r="K418" s="44">
        <f t="shared" si="9"/>
        <v>1260.0961111111</v>
      </c>
      <c r="L418" s="144"/>
      <c r="M418" s="141">
        <v>1260.0961111111</v>
      </c>
      <c r="N418" s="15"/>
      <c r="O418" s="15"/>
      <c r="P418" s="84"/>
    </row>
    <row r="419" ht="24.95" customHeight="1" spans="1:16">
      <c r="A419" s="15" t="s">
        <v>651</v>
      </c>
      <c r="B419" s="20" t="s">
        <v>691</v>
      </c>
      <c r="C419" s="21">
        <v>50000</v>
      </c>
      <c r="D419" s="22" t="s">
        <v>692</v>
      </c>
      <c r="E419" s="23" t="s">
        <v>31</v>
      </c>
      <c r="F419" s="24">
        <v>20190518</v>
      </c>
      <c r="G419" s="22">
        <v>42998.9969684211</v>
      </c>
      <c r="H419" s="25">
        <v>43251</v>
      </c>
      <c r="I419" s="42">
        <v>252.003031578948</v>
      </c>
      <c r="J419" s="49">
        <v>4.75</v>
      </c>
      <c r="K419" s="44">
        <f t="shared" si="9"/>
        <v>1662.52</v>
      </c>
      <c r="L419" s="144"/>
      <c r="M419" s="141">
        <v>1662.52</v>
      </c>
      <c r="N419" s="15"/>
      <c r="O419" s="15"/>
      <c r="P419" s="84"/>
    </row>
    <row r="420" ht="24.95" customHeight="1" spans="1:16">
      <c r="A420" s="15" t="s">
        <v>651</v>
      </c>
      <c r="B420" s="20" t="s">
        <v>693</v>
      </c>
      <c r="C420" s="21">
        <v>30000</v>
      </c>
      <c r="D420" s="22" t="s">
        <v>584</v>
      </c>
      <c r="E420" s="23" t="s">
        <v>31</v>
      </c>
      <c r="F420" s="24">
        <v>20190519</v>
      </c>
      <c r="G420" s="22">
        <v>42999.0021052632</v>
      </c>
      <c r="H420" s="25">
        <v>43251</v>
      </c>
      <c r="I420" s="42">
        <v>251.997894736844</v>
      </c>
      <c r="J420" s="49">
        <v>4.75</v>
      </c>
      <c r="K420" s="66">
        <f>C420*I420*J420/12/30/100-761.25</f>
        <v>236.241666666674</v>
      </c>
      <c r="L420" s="144"/>
      <c r="M420" s="141">
        <v>997.491666666674</v>
      </c>
      <c r="N420" s="147">
        <v>761.25</v>
      </c>
      <c r="O420" s="15"/>
      <c r="P420" s="84"/>
    </row>
    <row r="421" ht="24.95" customHeight="1" spans="1:16">
      <c r="A421" s="15" t="s">
        <v>651</v>
      </c>
      <c r="B421" s="20" t="s">
        <v>694</v>
      </c>
      <c r="C421" s="21">
        <v>50000</v>
      </c>
      <c r="D421" s="22" t="s">
        <v>695</v>
      </c>
      <c r="E421" s="23" t="s">
        <v>31</v>
      </c>
      <c r="F421" s="24">
        <v>20190522</v>
      </c>
      <c r="G421" s="22">
        <v>43059.9952</v>
      </c>
      <c r="H421" s="25">
        <v>43251</v>
      </c>
      <c r="I421" s="42">
        <v>191.004800000002</v>
      </c>
      <c r="J421" s="49">
        <v>4.75</v>
      </c>
      <c r="K421" s="66">
        <f>C421*I421*J421/12/30/100-1195.02</f>
        <v>65.0811111111243</v>
      </c>
      <c r="L421" s="144"/>
      <c r="M421" s="141">
        <v>1260.10111111112</v>
      </c>
      <c r="N421" s="147">
        <v>1195.02</v>
      </c>
      <c r="O421" s="15"/>
      <c r="P421" s="84"/>
    </row>
    <row r="422" ht="24.95" customHeight="1" spans="1:16">
      <c r="A422" s="15" t="s">
        <v>651</v>
      </c>
      <c r="B422" s="20" t="s">
        <v>696</v>
      </c>
      <c r="C422" s="21">
        <v>50000</v>
      </c>
      <c r="D422" s="22" t="s">
        <v>697</v>
      </c>
      <c r="E422" s="23" t="s">
        <v>31</v>
      </c>
      <c r="F422" s="24">
        <v>20190614</v>
      </c>
      <c r="G422" s="22">
        <v>43059.9961263158</v>
      </c>
      <c r="H422" s="25">
        <v>43251</v>
      </c>
      <c r="I422" s="42">
        <v>191.003873684211</v>
      </c>
      <c r="J422" s="49">
        <v>4.75</v>
      </c>
      <c r="K422" s="44">
        <f>C422*I422*J422/36000</f>
        <v>1260.095</v>
      </c>
      <c r="L422" s="144"/>
      <c r="M422" s="141">
        <v>1260.095</v>
      </c>
      <c r="N422" s="15"/>
      <c r="O422" s="15"/>
      <c r="P422" s="84"/>
    </row>
    <row r="423" ht="24.95" customHeight="1" spans="1:16">
      <c r="A423" s="15" t="s">
        <v>651</v>
      </c>
      <c r="B423" s="20" t="s">
        <v>698</v>
      </c>
      <c r="C423" s="21">
        <v>30000</v>
      </c>
      <c r="D423" s="22" t="s">
        <v>699</v>
      </c>
      <c r="E423" s="23" t="s">
        <v>31</v>
      </c>
      <c r="F423" s="24">
        <v>20190619</v>
      </c>
      <c r="G423" s="22">
        <v>43060.0021052632</v>
      </c>
      <c r="H423" s="25">
        <v>43251</v>
      </c>
      <c r="I423" s="42">
        <v>190.997894736844</v>
      </c>
      <c r="J423" s="49">
        <v>4.75</v>
      </c>
      <c r="K423" s="44">
        <f t="shared" ref="K423:K476" si="10">C423*I423*J423/36000</f>
        <v>756.033333333341</v>
      </c>
      <c r="L423" s="144"/>
      <c r="M423" s="141">
        <v>756.033333333341</v>
      </c>
      <c r="N423" s="15"/>
      <c r="O423" s="15"/>
      <c r="P423" s="84"/>
    </row>
    <row r="424" ht="24.95" customHeight="1" spans="1:16">
      <c r="A424" s="15" t="s">
        <v>651</v>
      </c>
      <c r="B424" s="20" t="s">
        <v>700</v>
      </c>
      <c r="C424" s="21">
        <v>30000</v>
      </c>
      <c r="D424" s="22" t="s">
        <v>212</v>
      </c>
      <c r="E424" s="23" t="s">
        <v>49</v>
      </c>
      <c r="F424" s="24">
        <v>20180831</v>
      </c>
      <c r="G424" s="22">
        <v>43005.5917241379</v>
      </c>
      <c r="H424" s="25">
        <v>43251</v>
      </c>
      <c r="I424" s="42">
        <v>245.408275862072</v>
      </c>
      <c r="J424" s="49">
        <v>4.35</v>
      </c>
      <c r="K424" s="44">
        <f t="shared" si="10"/>
        <v>889.605000000011</v>
      </c>
      <c r="L424" s="144"/>
      <c r="M424" s="141">
        <v>889.605000000011</v>
      </c>
      <c r="N424" s="15"/>
      <c r="O424" s="15"/>
      <c r="P424" s="84"/>
    </row>
    <row r="425" ht="24.95" customHeight="1" spans="1:16">
      <c r="A425" s="15" t="s">
        <v>651</v>
      </c>
      <c r="B425" s="20" t="s">
        <v>701</v>
      </c>
      <c r="C425" s="21">
        <v>50000</v>
      </c>
      <c r="D425" s="22" t="s">
        <v>486</v>
      </c>
      <c r="E425" s="23" t="s">
        <v>49</v>
      </c>
      <c r="F425" s="24">
        <v>20180930</v>
      </c>
      <c r="G425" s="22" t="s">
        <v>486</v>
      </c>
      <c r="H425" s="25">
        <v>43251</v>
      </c>
      <c r="I425" s="42">
        <v>243</v>
      </c>
      <c r="J425" s="49">
        <v>4.35</v>
      </c>
      <c r="K425" s="44">
        <f t="shared" si="10"/>
        <v>1468.125</v>
      </c>
      <c r="L425" s="144"/>
      <c r="M425" s="141">
        <v>1468.125</v>
      </c>
      <c r="N425" s="15"/>
      <c r="O425" s="15"/>
      <c r="P425" s="84"/>
    </row>
    <row r="426" ht="24.95" customHeight="1" spans="1:16">
      <c r="A426" s="15" t="s">
        <v>651</v>
      </c>
      <c r="B426" s="20" t="s">
        <v>702</v>
      </c>
      <c r="C426" s="21">
        <v>50000</v>
      </c>
      <c r="D426" s="22" t="s">
        <v>68</v>
      </c>
      <c r="E426" s="23" t="s">
        <v>49</v>
      </c>
      <c r="F426" s="24">
        <v>20181020</v>
      </c>
      <c r="G426" s="22" t="s">
        <v>68</v>
      </c>
      <c r="H426" s="25">
        <v>43251</v>
      </c>
      <c r="I426" s="42">
        <v>223</v>
      </c>
      <c r="J426" s="49">
        <v>4.35</v>
      </c>
      <c r="K426" s="44">
        <f t="shared" si="10"/>
        <v>1347.29166666667</v>
      </c>
      <c r="L426" s="144"/>
      <c r="M426" s="141">
        <v>1347.29166666667</v>
      </c>
      <c r="N426" s="15"/>
      <c r="O426" s="15"/>
      <c r="P426" s="84"/>
    </row>
    <row r="427" ht="24.95" customHeight="1" spans="1:16">
      <c r="A427" s="15" t="s">
        <v>651</v>
      </c>
      <c r="B427" s="20" t="s">
        <v>703</v>
      </c>
      <c r="C427" s="21">
        <v>50000</v>
      </c>
      <c r="D427" s="22" t="s">
        <v>68</v>
      </c>
      <c r="E427" s="23" t="s">
        <v>49</v>
      </c>
      <c r="F427" s="24">
        <v>20181020</v>
      </c>
      <c r="G427" s="22" t="s">
        <v>68</v>
      </c>
      <c r="H427" s="25">
        <v>43251</v>
      </c>
      <c r="I427" s="42">
        <v>223</v>
      </c>
      <c r="J427" s="49">
        <v>4.35</v>
      </c>
      <c r="K427" s="44">
        <f t="shared" si="10"/>
        <v>1347.29166666667</v>
      </c>
      <c r="L427" s="144"/>
      <c r="M427" s="141">
        <v>1347.29166666667</v>
      </c>
      <c r="N427" s="15"/>
      <c r="O427" s="15"/>
      <c r="P427" s="84"/>
    </row>
    <row r="428" ht="24.95" customHeight="1" spans="1:16">
      <c r="A428" s="15" t="s">
        <v>651</v>
      </c>
      <c r="B428" s="20" t="s">
        <v>704</v>
      </c>
      <c r="C428" s="21">
        <v>50000</v>
      </c>
      <c r="D428" s="22" t="s">
        <v>68</v>
      </c>
      <c r="E428" s="23" t="s">
        <v>49</v>
      </c>
      <c r="F428" s="24">
        <v>20181020</v>
      </c>
      <c r="G428" s="22" t="s">
        <v>68</v>
      </c>
      <c r="H428" s="25">
        <v>43251</v>
      </c>
      <c r="I428" s="42">
        <v>223</v>
      </c>
      <c r="J428" s="49">
        <v>4.35</v>
      </c>
      <c r="K428" s="44">
        <f t="shared" si="10"/>
        <v>1347.29166666667</v>
      </c>
      <c r="L428" s="144"/>
      <c r="M428" s="141">
        <v>1347.29166666667</v>
      </c>
      <c r="N428" s="15"/>
      <c r="O428" s="15"/>
      <c r="P428" s="84"/>
    </row>
    <row r="429" ht="24.95" customHeight="1" spans="1:16">
      <c r="A429" s="15" t="s">
        <v>651</v>
      </c>
      <c r="B429" s="20" t="s">
        <v>705</v>
      </c>
      <c r="C429" s="21">
        <v>50000</v>
      </c>
      <c r="D429" s="22" t="s">
        <v>68</v>
      </c>
      <c r="E429" s="23" t="s">
        <v>49</v>
      </c>
      <c r="F429" s="24">
        <v>20181020</v>
      </c>
      <c r="G429" s="22" t="s">
        <v>68</v>
      </c>
      <c r="H429" s="25">
        <v>43251</v>
      </c>
      <c r="I429" s="42">
        <v>223</v>
      </c>
      <c r="J429" s="49">
        <v>4.35</v>
      </c>
      <c r="K429" s="44">
        <f t="shared" si="10"/>
        <v>1347.29166666667</v>
      </c>
      <c r="L429" s="144"/>
      <c r="M429" s="141">
        <v>1347.29166666667</v>
      </c>
      <c r="N429" s="15"/>
      <c r="O429" s="15"/>
      <c r="P429" s="84"/>
    </row>
    <row r="430" ht="24.95" customHeight="1" spans="1:16">
      <c r="A430" s="15" t="s">
        <v>651</v>
      </c>
      <c r="B430" s="20" t="s">
        <v>706</v>
      </c>
      <c r="C430" s="21">
        <v>50000</v>
      </c>
      <c r="D430" s="22" t="s">
        <v>68</v>
      </c>
      <c r="E430" s="23" t="s">
        <v>49</v>
      </c>
      <c r="F430" s="24">
        <v>20181020</v>
      </c>
      <c r="G430" s="22" t="s">
        <v>68</v>
      </c>
      <c r="H430" s="25">
        <v>43251</v>
      </c>
      <c r="I430" s="42">
        <v>223</v>
      </c>
      <c r="J430" s="49">
        <v>4.35</v>
      </c>
      <c r="K430" s="44">
        <f t="shared" si="10"/>
        <v>1347.29166666667</v>
      </c>
      <c r="L430" s="144"/>
      <c r="M430" s="141">
        <v>1347.29166666667</v>
      </c>
      <c r="N430" s="15"/>
      <c r="O430" s="15"/>
      <c r="P430" s="84"/>
    </row>
    <row r="431" ht="24.95" customHeight="1" spans="1:16">
      <c r="A431" s="15" t="s">
        <v>651</v>
      </c>
      <c r="B431" s="20" t="s">
        <v>707</v>
      </c>
      <c r="C431" s="21">
        <v>50000</v>
      </c>
      <c r="D431" s="22" t="s">
        <v>68</v>
      </c>
      <c r="E431" s="23" t="s">
        <v>49</v>
      </c>
      <c r="F431" s="24">
        <v>20181020</v>
      </c>
      <c r="G431" s="22" t="s">
        <v>68</v>
      </c>
      <c r="H431" s="25">
        <v>43251</v>
      </c>
      <c r="I431" s="42">
        <v>223</v>
      </c>
      <c r="J431" s="49">
        <v>4.35</v>
      </c>
      <c r="K431" s="44">
        <f t="shared" si="10"/>
        <v>1347.29166666667</v>
      </c>
      <c r="L431" s="144"/>
      <c r="M431" s="141">
        <v>1347.29166666667</v>
      </c>
      <c r="N431" s="15"/>
      <c r="O431" s="15"/>
      <c r="P431" s="84"/>
    </row>
    <row r="432" ht="24.95" customHeight="1" spans="1:16">
      <c r="A432" s="15" t="s">
        <v>651</v>
      </c>
      <c r="B432" s="20" t="s">
        <v>708</v>
      </c>
      <c r="C432" s="21">
        <v>50000</v>
      </c>
      <c r="D432" s="22" t="s">
        <v>73</v>
      </c>
      <c r="E432" s="23" t="s">
        <v>49</v>
      </c>
      <c r="F432" s="24">
        <v>20181023</v>
      </c>
      <c r="G432" s="22" t="s">
        <v>73</v>
      </c>
      <c r="H432" s="25">
        <v>43251</v>
      </c>
      <c r="I432" s="42">
        <v>220</v>
      </c>
      <c r="J432" s="49">
        <v>4.35</v>
      </c>
      <c r="K432" s="44">
        <f t="shared" si="10"/>
        <v>1329.16666666667</v>
      </c>
      <c r="L432" s="144"/>
      <c r="M432" s="141">
        <v>1329.16666666667</v>
      </c>
      <c r="N432" s="15"/>
      <c r="O432" s="15"/>
      <c r="P432" s="84"/>
    </row>
    <row r="433" ht="24.95" customHeight="1" spans="1:16">
      <c r="A433" s="15" t="s">
        <v>651</v>
      </c>
      <c r="B433" s="20" t="s">
        <v>709</v>
      </c>
      <c r="C433" s="21">
        <v>50000</v>
      </c>
      <c r="D433" s="22" t="s">
        <v>80</v>
      </c>
      <c r="E433" s="23" t="s">
        <v>49</v>
      </c>
      <c r="F433" s="24">
        <v>20181025</v>
      </c>
      <c r="G433" s="22" t="s">
        <v>80</v>
      </c>
      <c r="H433" s="25">
        <v>43251</v>
      </c>
      <c r="I433" s="42">
        <v>218</v>
      </c>
      <c r="J433" s="49">
        <v>4.35</v>
      </c>
      <c r="K433" s="44">
        <f t="shared" si="10"/>
        <v>1317.08333333333</v>
      </c>
      <c r="L433" s="144"/>
      <c r="M433" s="141">
        <v>1317.08333333333</v>
      </c>
      <c r="N433" s="15"/>
      <c r="O433" s="15"/>
      <c r="P433" s="84"/>
    </row>
    <row r="434" ht="24.95" customHeight="1" spans="1:16">
      <c r="A434" s="15" t="s">
        <v>651</v>
      </c>
      <c r="B434" s="20" t="s">
        <v>710</v>
      </c>
      <c r="C434" s="21">
        <v>50000</v>
      </c>
      <c r="D434" s="22" t="s">
        <v>80</v>
      </c>
      <c r="E434" s="23" t="s">
        <v>49</v>
      </c>
      <c r="F434" s="24">
        <v>20181025</v>
      </c>
      <c r="G434" s="22" t="s">
        <v>80</v>
      </c>
      <c r="H434" s="25">
        <v>43251</v>
      </c>
      <c r="I434" s="42">
        <v>218</v>
      </c>
      <c r="J434" s="49">
        <v>4.35</v>
      </c>
      <c r="K434" s="44">
        <f t="shared" si="10"/>
        <v>1317.08333333333</v>
      </c>
      <c r="L434" s="144"/>
      <c r="M434" s="141">
        <v>1317.08333333333</v>
      </c>
      <c r="N434" s="15"/>
      <c r="O434" s="15"/>
      <c r="P434" s="84"/>
    </row>
    <row r="435" ht="24.95" customHeight="1" spans="1:16">
      <c r="A435" s="15" t="s">
        <v>651</v>
      </c>
      <c r="B435" s="20" t="s">
        <v>711</v>
      </c>
      <c r="C435" s="21">
        <v>50000</v>
      </c>
      <c r="D435" s="22" t="s">
        <v>80</v>
      </c>
      <c r="E435" s="23" t="s">
        <v>49</v>
      </c>
      <c r="F435" s="24">
        <v>20181025</v>
      </c>
      <c r="G435" s="22">
        <v>43059</v>
      </c>
      <c r="H435" s="25">
        <v>43251</v>
      </c>
      <c r="I435" s="42">
        <v>192</v>
      </c>
      <c r="J435" s="49">
        <v>4.35</v>
      </c>
      <c r="K435" s="44">
        <f t="shared" si="10"/>
        <v>1160</v>
      </c>
      <c r="L435" s="144"/>
      <c r="M435" s="141">
        <v>1160</v>
      </c>
      <c r="N435" s="15"/>
      <c r="O435" s="15"/>
      <c r="P435" s="84"/>
    </row>
    <row r="436" ht="24.95" customHeight="1" spans="1:16">
      <c r="A436" s="15" t="s">
        <v>651</v>
      </c>
      <c r="B436" s="20" t="s">
        <v>712</v>
      </c>
      <c r="C436" s="21">
        <v>50000</v>
      </c>
      <c r="D436" s="22" t="s">
        <v>80</v>
      </c>
      <c r="E436" s="23" t="s">
        <v>49</v>
      </c>
      <c r="F436" s="24">
        <v>20181025</v>
      </c>
      <c r="G436" s="22" t="s">
        <v>80</v>
      </c>
      <c r="H436" s="25">
        <v>43251</v>
      </c>
      <c r="I436" s="42">
        <v>218</v>
      </c>
      <c r="J436" s="49">
        <v>4.35</v>
      </c>
      <c r="K436" s="44">
        <f t="shared" si="10"/>
        <v>1317.08333333333</v>
      </c>
      <c r="L436" s="144"/>
      <c r="M436" s="141">
        <v>1317.08333333333</v>
      </c>
      <c r="N436" s="15"/>
      <c r="O436" s="15"/>
      <c r="P436" s="84"/>
    </row>
    <row r="437" ht="24.95" customHeight="1" spans="1:16">
      <c r="A437" s="15" t="s">
        <v>651</v>
      </c>
      <c r="B437" s="20" t="s">
        <v>713</v>
      </c>
      <c r="C437" s="21">
        <v>50000</v>
      </c>
      <c r="D437" s="22" t="s">
        <v>80</v>
      </c>
      <c r="E437" s="23" t="s">
        <v>49</v>
      </c>
      <c r="F437" s="24">
        <v>20181025</v>
      </c>
      <c r="G437" s="22" t="s">
        <v>80</v>
      </c>
      <c r="H437" s="25">
        <v>43251</v>
      </c>
      <c r="I437" s="42">
        <v>218</v>
      </c>
      <c r="J437" s="49">
        <v>4.35</v>
      </c>
      <c r="K437" s="44">
        <f t="shared" si="10"/>
        <v>1317.08333333333</v>
      </c>
      <c r="L437" s="144"/>
      <c r="M437" s="141">
        <v>1317.08333333333</v>
      </c>
      <c r="N437" s="15"/>
      <c r="O437" s="15"/>
      <c r="P437" s="84"/>
    </row>
    <row r="438" ht="24.95" customHeight="1" spans="1:16">
      <c r="A438" s="15" t="s">
        <v>651</v>
      </c>
      <c r="B438" s="20" t="s">
        <v>714</v>
      </c>
      <c r="C438" s="21">
        <v>50000</v>
      </c>
      <c r="D438" s="22" t="s">
        <v>80</v>
      </c>
      <c r="E438" s="23" t="s">
        <v>49</v>
      </c>
      <c r="F438" s="24">
        <v>20181025</v>
      </c>
      <c r="G438" s="22" t="s">
        <v>80</v>
      </c>
      <c r="H438" s="25">
        <v>43251</v>
      </c>
      <c r="I438" s="42">
        <v>218</v>
      </c>
      <c r="J438" s="49">
        <v>4.35</v>
      </c>
      <c r="K438" s="44">
        <f t="shared" si="10"/>
        <v>1317.08333333333</v>
      </c>
      <c r="L438" s="144"/>
      <c r="M438" s="141">
        <v>1317.08333333333</v>
      </c>
      <c r="N438" s="15"/>
      <c r="O438" s="15"/>
      <c r="P438" s="84"/>
    </row>
    <row r="439" ht="24.95" customHeight="1" spans="1:16">
      <c r="A439" s="15" t="s">
        <v>651</v>
      </c>
      <c r="B439" s="20" t="s">
        <v>715</v>
      </c>
      <c r="C439" s="21">
        <v>50000</v>
      </c>
      <c r="D439" s="22" t="s">
        <v>86</v>
      </c>
      <c r="E439" s="23" t="s">
        <v>49</v>
      </c>
      <c r="F439" s="24">
        <v>20181026</v>
      </c>
      <c r="G439" s="22" t="s">
        <v>86</v>
      </c>
      <c r="H439" s="25">
        <v>43251</v>
      </c>
      <c r="I439" s="42">
        <v>217</v>
      </c>
      <c r="J439" s="49">
        <v>4.35</v>
      </c>
      <c r="K439" s="44">
        <f t="shared" si="10"/>
        <v>1311.04166666667</v>
      </c>
      <c r="L439" s="144"/>
      <c r="M439" s="141">
        <v>1311.04166666667</v>
      </c>
      <c r="N439" s="15"/>
      <c r="O439" s="15"/>
      <c r="P439" s="84"/>
    </row>
    <row r="440" ht="24.95" customHeight="1" spans="1:16">
      <c r="A440" s="15" t="s">
        <v>651</v>
      </c>
      <c r="B440" s="20" t="s">
        <v>716</v>
      </c>
      <c r="C440" s="21">
        <v>50000</v>
      </c>
      <c r="D440" s="22" t="s">
        <v>86</v>
      </c>
      <c r="E440" s="23" t="s">
        <v>49</v>
      </c>
      <c r="F440" s="24">
        <v>20181026</v>
      </c>
      <c r="G440" s="22" t="s">
        <v>86</v>
      </c>
      <c r="H440" s="25">
        <v>43251</v>
      </c>
      <c r="I440" s="42">
        <v>217</v>
      </c>
      <c r="J440" s="49">
        <v>4.35</v>
      </c>
      <c r="K440" s="44">
        <f t="shared" si="10"/>
        <v>1311.04166666667</v>
      </c>
      <c r="L440" s="144"/>
      <c r="M440" s="141">
        <v>1311.04166666667</v>
      </c>
      <c r="N440" s="15"/>
      <c r="O440" s="15"/>
      <c r="P440" s="84"/>
    </row>
    <row r="441" ht="24.95" customHeight="1" spans="1:16">
      <c r="A441" s="15" t="s">
        <v>651</v>
      </c>
      <c r="B441" s="20" t="s">
        <v>717</v>
      </c>
      <c r="C441" s="21">
        <v>50000</v>
      </c>
      <c r="D441" s="22" t="s">
        <v>86</v>
      </c>
      <c r="E441" s="23" t="s">
        <v>49</v>
      </c>
      <c r="F441" s="24">
        <v>20181026</v>
      </c>
      <c r="G441" s="22" t="s">
        <v>86</v>
      </c>
      <c r="H441" s="25">
        <v>43251</v>
      </c>
      <c r="I441" s="42">
        <v>217</v>
      </c>
      <c r="J441" s="49">
        <v>4.35</v>
      </c>
      <c r="K441" s="44">
        <f t="shared" si="10"/>
        <v>1311.04166666667</v>
      </c>
      <c r="L441" s="144"/>
      <c r="M441" s="141">
        <v>1311.04166666667</v>
      </c>
      <c r="N441" s="15"/>
      <c r="O441" s="15"/>
      <c r="P441" s="84"/>
    </row>
    <row r="442" ht="24.95" customHeight="1" spans="1:16">
      <c r="A442" s="15" t="s">
        <v>651</v>
      </c>
      <c r="B442" s="20" t="s">
        <v>718</v>
      </c>
      <c r="C442" s="21">
        <v>40000</v>
      </c>
      <c r="D442" s="22" t="s">
        <v>96</v>
      </c>
      <c r="E442" s="23" t="s">
        <v>49</v>
      </c>
      <c r="F442" s="24">
        <v>20181027</v>
      </c>
      <c r="G442" s="22" t="s">
        <v>96</v>
      </c>
      <c r="H442" s="25">
        <v>43251</v>
      </c>
      <c r="I442" s="42">
        <v>216</v>
      </c>
      <c r="J442" s="49">
        <v>4.35</v>
      </c>
      <c r="K442" s="44">
        <f t="shared" si="10"/>
        <v>1044</v>
      </c>
      <c r="L442" s="144"/>
      <c r="M442" s="141">
        <v>1044</v>
      </c>
      <c r="N442" s="15"/>
      <c r="O442" s="15"/>
      <c r="P442" s="84"/>
    </row>
    <row r="443" ht="24.95" customHeight="1" spans="1:16">
      <c r="A443" s="15" t="s">
        <v>651</v>
      </c>
      <c r="B443" s="20" t="s">
        <v>719</v>
      </c>
      <c r="C443" s="21">
        <v>50000</v>
      </c>
      <c r="D443" s="22" t="s">
        <v>96</v>
      </c>
      <c r="E443" s="23" t="s">
        <v>49</v>
      </c>
      <c r="F443" s="24">
        <v>20181027</v>
      </c>
      <c r="G443" s="22" t="s">
        <v>96</v>
      </c>
      <c r="H443" s="25">
        <v>43251</v>
      </c>
      <c r="I443" s="42">
        <v>216</v>
      </c>
      <c r="J443" s="49">
        <v>4.35</v>
      </c>
      <c r="K443" s="44">
        <f t="shared" si="10"/>
        <v>1305</v>
      </c>
      <c r="L443" s="144"/>
      <c r="M443" s="141">
        <v>1305</v>
      </c>
      <c r="N443" s="15"/>
      <c r="O443" s="15"/>
      <c r="P443" s="84"/>
    </row>
    <row r="444" ht="24.95" customHeight="1" spans="1:16">
      <c r="A444" s="15" t="s">
        <v>651</v>
      </c>
      <c r="B444" s="20" t="s">
        <v>720</v>
      </c>
      <c r="C444" s="21">
        <v>50000</v>
      </c>
      <c r="D444" s="22" t="s">
        <v>96</v>
      </c>
      <c r="E444" s="23" t="s">
        <v>49</v>
      </c>
      <c r="F444" s="24">
        <v>20181027</v>
      </c>
      <c r="G444" s="22" t="s">
        <v>96</v>
      </c>
      <c r="H444" s="25">
        <v>43251</v>
      </c>
      <c r="I444" s="42">
        <v>216</v>
      </c>
      <c r="J444" s="49">
        <v>4.35</v>
      </c>
      <c r="K444" s="44">
        <f t="shared" si="10"/>
        <v>1305</v>
      </c>
      <c r="L444" s="144"/>
      <c r="M444" s="141">
        <v>1305</v>
      </c>
      <c r="N444" s="15"/>
      <c r="O444" s="15"/>
      <c r="P444" s="84"/>
    </row>
    <row r="445" ht="24.95" customHeight="1" spans="1:16">
      <c r="A445" s="15" t="s">
        <v>651</v>
      </c>
      <c r="B445" s="20" t="s">
        <v>721</v>
      </c>
      <c r="C445" s="21">
        <v>30000</v>
      </c>
      <c r="D445" s="22" t="s">
        <v>111</v>
      </c>
      <c r="E445" s="23" t="s">
        <v>49</v>
      </c>
      <c r="F445" s="24">
        <v>20181031</v>
      </c>
      <c r="G445" s="22" t="s">
        <v>111</v>
      </c>
      <c r="H445" s="25">
        <v>43251</v>
      </c>
      <c r="I445" s="42">
        <v>212</v>
      </c>
      <c r="J445" s="49">
        <v>4.35</v>
      </c>
      <c r="K445" s="44">
        <f t="shared" si="10"/>
        <v>768.5</v>
      </c>
      <c r="L445" s="144">
        <v>20171209</v>
      </c>
      <c r="M445" s="141">
        <v>768.5</v>
      </c>
      <c r="N445" s="15"/>
      <c r="O445" s="15"/>
      <c r="P445" s="84"/>
    </row>
    <row r="446" ht="24.95" customHeight="1" spans="1:16">
      <c r="A446" s="56" t="s">
        <v>651</v>
      </c>
      <c r="B446" s="57" t="s">
        <v>722</v>
      </c>
      <c r="C446" s="58">
        <v>50000</v>
      </c>
      <c r="D446" s="59" t="s">
        <v>111</v>
      </c>
      <c r="E446" s="60" t="s">
        <v>49</v>
      </c>
      <c r="F446" s="61">
        <v>20181031</v>
      </c>
      <c r="G446" s="59" t="s">
        <v>111</v>
      </c>
      <c r="H446" s="62">
        <v>43218</v>
      </c>
      <c r="I446" s="68">
        <v>179</v>
      </c>
      <c r="J446" s="69">
        <v>4.35</v>
      </c>
      <c r="K446" s="70">
        <f t="shared" si="10"/>
        <v>1081.45833333333</v>
      </c>
      <c r="L446" s="148"/>
      <c r="M446" s="70">
        <v>1081.45833333333</v>
      </c>
      <c r="N446" s="56"/>
      <c r="O446" s="149" t="s">
        <v>723</v>
      </c>
      <c r="P446" s="84"/>
    </row>
    <row r="447" ht="24.95" customHeight="1" spans="1:16">
      <c r="A447" s="56" t="s">
        <v>651</v>
      </c>
      <c r="B447" s="57" t="s">
        <v>722</v>
      </c>
      <c r="C447" s="58">
        <v>40000</v>
      </c>
      <c r="D447" s="59" t="s">
        <v>111</v>
      </c>
      <c r="E447" s="60" t="s">
        <v>49</v>
      </c>
      <c r="F447" s="61">
        <v>20181031</v>
      </c>
      <c r="G447" s="59">
        <v>43218</v>
      </c>
      <c r="H447" s="62">
        <v>43251</v>
      </c>
      <c r="I447" s="68">
        <v>33</v>
      </c>
      <c r="J447" s="69">
        <v>4.35</v>
      </c>
      <c r="K447" s="70">
        <f t="shared" si="10"/>
        <v>159.5</v>
      </c>
      <c r="L447" s="148"/>
      <c r="M447" s="70">
        <v>159.5</v>
      </c>
      <c r="N447" s="56"/>
      <c r="O447" s="150"/>
      <c r="P447" s="84"/>
    </row>
    <row r="448" ht="24.95" customHeight="1" spans="1:16">
      <c r="A448" s="15" t="s">
        <v>651</v>
      </c>
      <c r="B448" s="20" t="s">
        <v>724</v>
      </c>
      <c r="C448" s="21">
        <v>30000</v>
      </c>
      <c r="D448" s="22" t="s">
        <v>111</v>
      </c>
      <c r="E448" s="23" t="s">
        <v>49</v>
      </c>
      <c r="F448" s="24">
        <v>20181031</v>
      </c>
      <c r="G448" s="22" t="s">
        <v>111</v>
      </c>
      <c r="H448" s="25">
        <v>43251</v>
      </c>
      <c r="I448" s="42">
        <v>212</v>
      </c>
      <c r="J448" s="49">
        <v>4.35</v>
      </c>
      <c r="K448" s="44">
        <f t="shared" si="10"/>
        <v>768.5</v>
      </c>
      <c r="L448" s="151"/>
      <c r="M448" s="141">
        <v>768.5</v>
      </c>
      <c r="N448" s="15"/>
      <c r="O448" s="15"/>
      <c r="P448" s="84"/>
    </row>
    <row r="449" ht="24.95" customHeight="1" spans="1:16">
      <c r="A449" s="15" t="s">
        <v>651</v>
      </c>
      <c r="B449" s="20" t="s">
        <v>725</v>
      </c>
      <c r="C449" s="21">
        <v>50000</v>
      </c>
      <c r="D449" s="22" t="s">
        <v>111</v>
      </c>
      <c r="E449" s="23" t="s">
        <v>49</v>
      </c>
      <c r="F449" s="24">
        <v>20181031</v>
      </c>
      <c r="G449" s="22" t="s">
        <v>111</v>
      </c>
      <c r="H449" s="25">
        <v>43251</v>
      </c>
      <c r="I449" s="42">
        <v>212</v>
      </c>
      <c r="J449" s="49">
        <v>4.35</v>
      </c>
      <c r="K449" s="44">
        <f t="shared" si="10"/>
        <v>1280.83333333333</v>
      </c>
      <c r="L449" s="151"/>
      <c r="M449" s="141">
        <v>1280.83333333333</v>
      </c>
      <c r="N449" s="15"/>
      <c r="O449" s="15"/>
      <c r="P449" s="84"/>
    </row>
    <row r="450" ht="24.95" customHeight="1" spans="1:16">
      <c r="A450" s="15" t="s">
        <v>651</v>
      </c>
      <c r="B450" s="20" t="s">
        <v>726</v>
      </c>
      <c r="C450" s="21">
        <v>30000</v>
      </c>
      <c r="D450" s="22" t="s">
        <v>117</v>
      </c>
      <c r="E450" s="23" t="s">
        <v>49</v>
      </c>
      <c r="F450" s="24">
        <v>20181101</v>
      </c>
      <c r="G450" s="22" t="s">
        <v>117</v>
      </c>
      <c r="H450" s="25">
        <v>43251</v>
      </c>
      <c r="I450" s="42">
        <v>211</v>
      </c>
      <c r="J450" s="49">
        <v>4.35</v>
      </c>
      <c r="K450" s="44">
        <f t="shared" si="10"/>
        <v>764.875</v>
      </c>
      <c r="L450" s="151"/>
      <c r="M450" s="141">
        <v>764.875</v>
      </c>
      <c r="N450" s="15"/>
      <c r="O450" s="15"/>
      <c r="P450" s="84"/>
    </row>
    <row r="451" ht="24.95" customHeight="1" spans="1:16">
      <c r="A451" s="15" t="s">
        <v>651</v>
      </c>
      <c r="B451" s="20" t="s">
        <v>727</v>
      </c>
      <c r="C451" s="21">
        <v>30000</v>
      </c>
      <c r="D451" s="22" t="s">
        <v>117</v>
      </c>
      <c r="E451" s="23" t="s">
        <v>49</v>
      </c>
      <c r="F451" s="24">
        <v>20181101</v>
      </c>
      <c r="G451" s="22" t="s">
        <v>117</v>
      </c>
      <c r="H451" s="25">
        <v>43251</v>
      </c>
      <c r="I451" s="42">
        <v>211</v>
      </c>
      <c r="J451" s="49">
        <v>4.35</v>
      </c>
      <c r="K451" s="44">
        <f t="shared" si="10"/>
        <v>764.875</v>
      </c>
      <c r="L451" s="151"/>
      <c r="M451" s="141">
        <v>764.875</v>
      </c>
      <c r="N451" s="15"/>
      <c r="O451" s="15"/>
      <c r="P451" s="84"/>
    </row>
    <row r="452" ht="24.95" customHeight="1" spans="1:16">
      <c r="A452" s="15" t="s">
        <v>651</v>
      </c>
      <c r="B452" s="20" t="s">
        <v>728</v>
      </c>
      <c r="C452" s="21">
        <v>30000</v>
      </c>
      <c r="D452" s="22" t="s">
        <v>117</v>
      </c>
      <c r="E452" s="23" t="s">
        <v>49</v>
      </c>
      <c r="F452" s="24">
        <v>20181101</v>
      </c>
      <c r="G452" s="22" t="s">
        <v>117</v>
      </c>
      <c r="H452" s="25">
        <v>43251</v>
      </c>
      <c r="I452" s="42">
        <v>211</v>
      </c>
      <c r="J452" s="49">
        <v>4.35</v>
      </c>
      <c r="K452" s="44">
        <f t="shared" si="10"/>
        <v>764.875</v>
      </c>
      <c r="L452" s="151">
        <v>20171209</v>
      </c>
      <c r="M452" s="141">
        <v>764.875</v>
      </c>
      <c r="N452" s="15"/>
      <c r="O452" s="15"/>
      <c r="P452" s="84"/>
    </row>
    <row r="453" ht="24.95" customHeight="1" spans="1:16">
      <c r="A453" s="15" t="s">
        <v>651</v>
      </c>
      <c r="B453" s="20" t="s">
        <v>729</v>
      </c>
      <c r="C453" s="21">
        <v>50000</v>
      </c>
      <c r="D453" s="22" t="s">
        <v>117</v>
      </c>
      <c r="E453" s="23" t="s">
        <v>49</v>
      </c>
      <c r="F453" s="24">
        <v>20181101</v>
      </c>
      <c r="G453" s="22" t="s">
        <v>117</v>
      </c>
      <c r="H453" s="25">
        <v>43251</v>
      </c>
      <c r="I453" s="42">
        <v>211</v>
      </c>
      <c r="J453" s="49">
        <v>4.35</v>
      </c>
      <c r="K453" s="44">
        <f t="shared" si="10"/>
        <v>1274.79166666667</v>
      </c>
      <c r="L453" s="151"/>
      <c r="M453" s="141">
        <v>1274.79166666667</v>
      </c>
      <c r="N453" s="15"/>
      <c r="O453" s="15"/>
      <c r="P453" s="84"/>
    </row>
    <row r="454" ht="24.95" customHeight="1" spans="1:16">
      <c r="A454" s="15" t="s">
        <v>651</v>
      </c>
      <c r="B454" s="20" t="s">
        <v>730</v>
      </c>
      <c r="C454" s="21">
        <v>30000</v>
      </c>
      <c r="D454" s="22" t="s">
        <v>123</v>
      </c>
      <c r="E454" s="23" t="s">
        <v>49</v>
      </c>
      <c r="F454" s="24">
        <v>20181102</v>
      </c>
      <c r="G454" s="22" t="s">
        <v>123</v>
      </c>
      <c r="H454" s="25">
        <v>43251</v>
      </c>
      <c r="I454" s="42">
        <v>210</v>
      </c>
      <c r="J454" s="49">
        <v>4.35</v>
      </c>
      <c r="K454" s="44">
        <f t="shared" si="10"/>
        <v>761.25</v>
      </c>
      <c r="L454" s="151"/>
      <c r="M454" s="141">
        <v>761.25</v>
      </c>
      <c r="N454" s="15"/>
      <c r="O454" s="15"/>
      <c r="P454" s="84"/>
    </row>
    <row r="455" ht="24.95" customHeight="1" spans="1:16">
      <c r="A455" s="15" t="s">
        <v>651</v>
      </c>
      <c r="B455" s="20" t="s">
        <v>731</v>
      </c>
      <c r="C455" s="21">
        <v>50000</v>
      </c>
      <c r="D455" s="22" t="s">
        <v>123</v>
      </c>
      <c r="E455" s="23" t="s">
        <v>49</v>
      </c>
      <c r="F455" s="24">
        <v>20181102</v>
      </c>
      <c r="G455" s="22" t="s">
        <v>123</v>
      </c>
      <c r="H455" s="25">
        <v>43251</v>
      </c>
      <c r="I455" s="42">
        <v>210</v>
      </c>
      <c r="J455" s="49">
        <v>4.35</v>
      </c>
      <c r="K455" s="44">
        <f t="shared" si="10"/>
        <v>1268.75</v>
      </c>
      <c r="L455" s="151"/>
      <c r="M455" s="141">
        <v>1268.75</v>
      </c>
      <c r="N455" s="15"/>
      <c r="O455" s="15"/>
      <c r="P455" s="84"/>
    </row>
    <row r="456" ht="24.95" customHeight="1" spans="1:16">
      <c r="A456" s="26" t="s">
        <v>651</v>
      </c>
      <c r="B456" s="27" t="s">
        <v>732</v>
      </c>
      <c r="C456" s="28">
        <v>50000</v>
      </c>
      <c r="D456" s="29" t="s">
        <v>733</v>
      </c>
      <c r="E456" s="30" t="s">
        <v>49</v>
      </c>
      <c r="F456" s="31">
        <v>20181109</v>
      </c>
      <c r="G456" s="29">
        <v>43055</v>
      </c>
      <c r="H456" s="32">
        <v>43251</v>
      </c>
      <c r="I456" s="50">
        <v>196</v>
      </c>
      <c r="J456" s="51">
        <v>4.35</v>
      </c>
      <c r="K456" s="52">
        <f>C456*I456*J456/36000-N456</f>
        <v>1186.71666666667</v>
      </c>
      <c r="L456" s="154"/>
      <c r="M456" s="141">
        <v>1184.16666666667</v>
      </c>
      <c r="N456" s="26">
        <v>-2.55</v>
      </c>
      <c r="O456" s="15"/>
      <c r="P456" s="84"/>
    </row>
    <row r="457" ht="24.95" customHeight="1" spans="1:16">
      <c r="A457" s="26" t="s">
        <v>651</v>
      </c>
      <c r="B457" s="27" t="s">
        <v>734</v>
      </c>
      <c r="C457" s="28">
        <v>30000</v>
      </c>
      <c r="D457" s="29" t="s">
        <v>139</v>
      </c>
      <c r="E457" s="30" t="s">
        <v>49</v>
      </c>
      <c r="F457" s="31">
        <v>20181110</v>
      </c>
      <c r="G457" s="29">
        <v>43079</v>
      </c>
      <c r="H457" s="32">
        <v>43251</v>
      </c>
      <c r="I457" s="50">
        <v>172</v>
      </c>
      <c r="J457" s="51">
        <v>4.35</v>
      </c>
      <c r="K457" s="52">
        <f>C457*I457*J457/36000-N457</f>
        <v>587.25</v>
      </c>
      <c r="L457" s="154"/>
      <c r="M457" s="141">
        <v>623.5</v>
      </c>
      <c r="N457" s="26">
        <v>36.25</v>
      </c>
      <c r="O457" s="15"/>
      <c r="P457" s="84"/>
    </row>
    <row r="458" ht="24.95" customHeight="1" spans="1:16">
      <c r="A458" s="15" t="s">
        <v>651</v>
      </c>
      <c r="B458" s="20" t="s">
        <v>735</v>
      </c>
      <c r="C458" s="21">
        <v>30000</v>
      </c>
      <c r="D458" s="22" t="s">
        <v>139</v>
      </c>
      <c r="E458" s="23" t="s">
        <v>49</v>
      </c>
      <c r="F458" s="24">
        <v>20181110</v>
      </c>
      <c r="G458" s="22" t="s">
        <v>139</v>
      </c>
      <c r="H458" s="25">
        <v>43251</v>
      </c>
      <c r="I458" s="42">
        <v>202</v>
      </c>
      <c r="J458" s="49">
        <v>4.35</v>
      </c>
      <c r="K458" s="44">
        <f t="shared" si="10"/>
        <v>732.25</v>
      </c>
      <c r="L458" s="151">
        <v>20171209</v>
      </c>
      <c r="M458" s="141">
        <v>732.25</v>
      </c>
      <c r="N458" s="15"/>
      <c r="O458" s="15"/>
      <c r="P458" s="84"/>
    </row>
    <row r="459" ht="24.95" customHeight="1" spans="1:16">
      <c r="A459" s="15" t="s">
        <v>651</v>
      </c>
      <c r="B459" s="20" t="s">
        <v>736</v>
      </c>
      <c r="C459" s="21">
        <v>30000</v>
      </c>
      <c r="D459" s="22" t="s">
        <v>139</v>
      </c>
      <c r="E459" s="23" t="s">
        <v>49</v>
      </c>
      <c r="F459" s="24">
        <v>20181110</v>
      </c>
      <c r="G459" s="22" t="s">
        <v>139</v>
      </c>
      <c r="H459" s="25">
        <v>43251</v>
      </c>
      <c r="I459" s="42">
        <v>202</v>
      </c>
      <c r="J459" s="49">
        <v>4.35</v>
      </c>
      <c r="K459" s="44">
        <f t="shared" si="10"/>
        <v>732.25</v>
      </c>
      <c r="L459" s="151"/>
      <c r="M459" s="141">
        <v>732.25</v>
      </c>
      <c r="N459" s="15"/>
      <c r="O459" s="15"/>
      <c r="P459" s="84"/>
    </row>
    <row r="460" ht="24.95" customHeight="1" spans="1:16">
      <c r="A460" s="15" t="s">
        <v>651</v>
      </c>
      <c r="B460" s="20" t="s">
        <v>737</v>
      </c>
      <c r="C460" s="21">
        <v>30000</v>
      </c>
      <c r="D460" s="22" t="s">
        <v>139</v>
      </c>
      <c r="E460" s="23" t="s">
        <v>49</v>
      </c>
      <c r="F460" s="24">
        <v>20181110</v>
      </c>
      <c r="G460" s="22" t="s">
        <v>139</v>
      </c>
      <c r="H460" s="25">
        <v>43251</v>
      </c>
      <c r="I460" s="42">
        <v>202</v>
      </c>
      <c r="J460" s="49">
        <v>4.35</v>
      </c>
      <c r="K460" s="44">
        <f t="shared" si="10"/>
        <v>732.25</v>
      </c>
      <c r="L460" s="151"/>
      <c r="M460" s="141">
        <v>732.25</v>
      </c>
      <c r="N460" s="15"/>
      <c r="O460" s="15"/>
      <c r="P460" s="84"/>
    </row>
    <row r="461" ht="24.95" customHeight="1" spans="1:16">
      <c r="A461" s="15" t="s">
        <v>651</v>
      </c>
      <c r="B461" s="20" t="s">
        <v>738</v>
      </c>
      <c r="C461" s="21">
        <v>30000</v>
      </c>
      <c r="D461" s="22" t="s">
        <v>144</v>
      </c>
      <c r="E461" s="23" t="s">
        <v>49</v>
      </c>
      <c r="F461" s="24">
        <v>20181113</v>
      </c>
      <c r="G461" s="22" t="s">
        <v>144</v>
      </c>
      <c r="H461" s="25">
        <v>43251</v>
      </c>
      <c r="I461" s="42">
        <v>199</v>
      </c>
      <c r="J461" s="49">
        <v>4.35</v>
      </c>
      <c r="K461" s="44">
        <f t="shared" si="10"/>
        <v>721.375</v>
      </c>
      <c r="L461" s="151"/>
      <c r="M461" s="141">
        <v>721.375</v>
      </c>
      <c r="N461" s="15"/>
      <c r="O461" s="15"/>
      <c r="P461" s="84"/>
    </row>
    <row r="462" ht="24.95" customHeight="1" spans="1:16">
      <c r="A462" s="15" t="s">
        <v>651</v>
      </c>
      <c r="B462" s="20" t="s">
        <v>739</v>
      </c>
      <c r="C462" s="21">
        <v>30000</v>
      </c>
      <c r="D462" s="22" t="s">
        <v>462</v>
      </c>
      <c r="E462" s="23" t="s">
        <v>49</v>
      </c>
      <c r="F462" s="24">
        <v>20181114</v>
      </c>
      <c r="G462" s="22" t="s">
        <v>462</v>
      </c>
      <c r="H462" s="25">
        <v>43251</v>
      </c>
      <c r="I462" s="42">
        <v>198</v>
      </c>
      <c r="J462" s="49">
        <v>4.35</v>
      </c>
      <c r="K462" s="44">
        <f t="shared" si="10"/>
        <v>717.75</v>
      </c>
      <c r="L462" s="151"/>
      <c r="M462" s="141">
        <v>717.75</v>
      </c>
      <c r="N462" s="15"/>
      <c r="O462" s="15"/>
      <c r="P462" s="84"/>
    </row>
    <row r="463" ht="24.95" customHeight="1" spans="1:16">
      <c r="A463" s="15" t="s">
        <v>651</v>
      </c>
      <c r="B463" s="20" t="s">
        <v>740</v>
      </c>
      <c r="C463" s="21">
        <v>50000</v>
      </c>
      <c r="D463" s="22" t="s">
        <v>462</v>
      </c>
      <c r="E463" s="23" t="s">
        <v>49</v>
      </c>
      <c r="F463" s="24">
        <v>20181114</v>
      </c>
      <c r="G463" s="22" t="s">
        <v>462</v>
      </c>
      <c r="H463" s="25">
        <v>43251</v>
      </c>
      <c r="I463" s="42">
        <v>198</v>
      </c>
      <c r="J463" s="49">
        <v>4.35</v>
      </c>
      <c r="K463" s="44">
        <f t="shared" si="10"/>
        <v>1196.25</v>
      </c>
      <c r="L463" s="151"/>
      <c r="M463" s="141">
        <v>1196.25</v>
      </c>
      <c r="N463" s="15"/>
      <c r="O463" s="15"/>
      <c r="P463" s="84"/>
    </row>
    <row r="464" ht="24.95" customHeight="1" spans="1:16">
      <c r="A464" s="15" t="s">
        <v>651</v>
      </c>
      <c r="B464" s="20" t="s">
        <v>741</v>
      </c>
      <c r="C464" s="21">
        <v>50000</v>
      </c>
      <c r="D464" s="22" t="s">
        <v>146</v>
      </c>
      <c r="E464" s="23" t="s">
        <v>49</v>
      </c>
      <c r="F464" s="24">
        <v>20181115</v>
      </c>
      <c r="G464" s="22" t="s">
        <v>146</v>
      </c>
      <c r="H464" s="25">
        <v>43251</v>
      </c>
      <c r="I464" s="42">
        <v>197</v>
      </c>
      <c r="J464" s="49">
        <v>4.35</v>
      </c>
      <c r="K464" s="44">
        <f t="shared" si="10"/>
        <v>1190.20833333333</v>
      </c>
      <c r="L464" s="151"/>
      <c r="M464" s="141">
        <v>1190.20833333333</v>
      </c>
      <c r="N464" s="15"/>
      <c r="O464" s="15"/>
      <c r="P464" s="84"/>
    </row>
    <row r="465" ht="24.95" customHeight="1" spans="1:16">
      <c r="A465" s="15" t="s">
        <v>651</v>
      </c>
      <c r="B465" s="20" t="s">
        <v>742</v>
      </c>
      <c r="C465" s="21">
        <v>30000</v>
      </c>
      <c r="D465" s="22" t="s">
        <v>466</v>
      </c>
      <c r="E465" s="23" t="s">
        <v>49</v>
      </c>
      <c r="F465" s="24">
        <v>20181119</v>
      </c>
      <c r="G465" s="22" t="s">
        <v>466</v>
      </c>
      <c r="H465" s="25">
        <v>43251</v>
      </c>
      <c r="I465" s="42">
        <v>193</v>
      </c>
      <c r="J465" s="49">
        <v>4.35</v>
      </c>
      <c r="K465" s="44">
        <f t="shared" si="10"/>
        <v>699.625</v>
      </c>
      <c r="L465" s="151"/>
      <c r="M465" s="141">
        <v>699.625</v>
      </c>
      <c r="N465" s="15"/>
      <c r="O465" s="15"/>
      <c r="P465" s="84"/>
    </row>
    <row r="466" ht="24.95" customHeight="1" spans="1:16">
      <c r="A466" s="15" t="s">
        <v>651</v>
      </c>
      <c r="B466" s="20" t="s">
        <v>743</v>
      </c>
      <c r="C466" s="21">
        <v>30000</v>
      </c>
      <c r="D466" s="22" t="s">
        <v>466</v>
      </c>
      <c r="E466" s="23" t="s">
        <v>49</v>
      </c>
      <c r="F466" s="24">
        <v>20181119</v>
      </c>
      <c r="G466" s="22" t="s">
        <v>466</v>
      </c>
      <c r="H466" s="25">
        <v>43251</v>
      </c>
      <c r="I466" s="42">
        <v>193</v>
      </c>
      <c r="J466" s="49">
        <v>4.35</v>
      </c>
      <c r="K466" s="44">
        <f t="shared" si="10"/>
        <v>699.625</v>
      </c>
      <c r="L466" s="151"/>
      <c r="M466" s="141">
        <v>699.625</v>
      </c>
      <c r="N466" s="15"/>
      <c r="O466" s="15"/>
      <c r="P466" s="84"/>
    </row>
    <row r="467" ht="24.95" customHeight="1" spans="1:16">
      <c r="A467" s="15" t="s">
        <v>651</v>
      </c>
      <c r="B467" s="20" t="s">
        <v>744</v>
      </c>
      <c r="C467" s="21">
        <v>30000</v>
      </c>
      <c r="D467" s="22" t="s">
        <v>302</v>
      </c>
      <c r="E467" s="23" t="s">
        <v>49</v>
      </c>
      <c r="F467" s="24">
        <v>20181120</v>
      </c>
      <c r="G467" s="22" t="s">
        <v>302</v>
      </c>
      <c r="H467" s="25">
        <v>43251</v>
      </c>
      <c r="I467" s="42">
        <v>192</v>
      </c>
      <c r="J467" s="49">
        <v>4.35</v>
      </c>
      <c r="K467" s="44">
        <f t="shared" si="10"/>
        <v>696</v>
      </c>
      <c r="L467" s="151"/>
      <c r="M467" s="141">
        <v>696</v>
      </c>
      <c r="N467" s="15"/>
      <c r="O467" s="15"/>
      <c r="P467" s="84"/>
    </row>
    <row r="468" ht="24.95" customHeight="1" spans="1:16">
      <c r="A468" s="15" t="s">
        <v>651</v>
      </c>
      <c r="B468" s="20" t="s">
        <v>745</v>
      </c>
      <c r="C468" s="21">
        <v>30000</v>
      </c>
      <c r="D468" s="22" t="s">
        <v>302</v>
      </c>
      <c r="E468" s="23" t="s">
        <v>49</v>
      </c>
      <c r="F468" s="24">
        <v>20181120</v>
      </c>
      <c r="G468" s="22" t="s">
        <v>302</v>
      </c>
      <c r="H468" s="25">
        <v>43251</v>
      </c>
      <c r="I468" s="42">
        <v>192</v>
      </c>
      <c r="J468" s="49">
        <v>4.35</v>
      </c>
      <c r="K468" s="44">
        <f t="shared" si="10"/>
        <v>696</v>
      </c>
      <c r="L468" s="151">
        <v>20171209</v>
      </c>
      <c r="M468" s="141">
        <v>696</v>
      </c>
      <c r="N468" s="15"/>
      <c r="O468" s="15"/>
      <c r="P468" s="84"/>
    </row>
    <row r="469" ht="24.95" customHeight="1" spans="1:16">
      <c r="A469" s="15" t="s">
        <v>651</v>
      </c>
      <c r="B469" s="20" t="s">
        <v>746</v>
      </c>
      <c r="C469" s="21">
        <v>30000</v>
      </c>
      <c r="D469" s="22" t="s">
        <v>302</v>
      </c>
      <c r="E469" s="23" t="s">
        <v>49</v>
      </c>
      <c r="F469" s="24">
        <v>20181120</v>
      </c>
      <c r="G469" s="22" t="s">
        <v>302</v>
      </c>
      <c r="H469" s="25">
        <v>43251</v>
      </c>
      <c r="I469" s="42">
        <v>192</v>
      </c>
      <c r="J469" s="49">
        <v>4.35</v>
      </c>
      <c r="K469" s="44">
        <f t="shared" si="10"/>
        <v>696</v>
      </c>
      <c r="L469" s="151"/>
      <c r="M469" s="141">
        <v>696</v>
      </c>
      <c r="N469" s="15"/>
      <c r="O469" s="15"/>
      <c r="P469" s="84"/>
    </row>
    <row r="470" ht="24.95" customHeight="1" spans="1:16">
      <c r="A470" s="15" t="s">
        <v>651</v>
      </c>
      <c r="B470" s="20" t="s">
        <v>747</v>
      </c>
      <c r="C470" s="21">
        <v>30000</v>
      </c>
      <c r="D470" s="22" t="s">
        <v>302</v>
      </c>
      <c r="E470" s="23" t="s">
        <v>49</v>
      </c>
      <c r="F470" s="24">
        <v>20181120</v>
      </c>
      <c r="G470" s="22" t="s">
        <v>302</v>
      </c>
      <c r="H470" s="25">
        <v>43251</v>
      </c>
      <c r="I470" s="42">
        <v>192</v>
      </c>
      <c r="J470" s="49">
        <v>4.35</v>
      </c>
      <c r="K470" s="44">
        <f t="shared" si="10"/>
        <v>696</v>
      </c>
      <c r="L470" s="151"/>
      <c r="M470" s="141">
        <v>696</v>
      </c>
      <c r="N470" s="15"/>
      <c r="O470" s="15"/>
      <c r="P470" s="84"/>
    </row>
    <row r="471" ht="24.95" customHeight="1" spans="1:16">
      <c r="A471" s="15" t="s">
        <v>651</v>
      </c>
      <c r="B471" s="20" t="s">
        <v>748</v>
      </c>
      <c r="C471" s="21">
        <v>50000</v>
      </c>
      <c r="D471" s="22" t="s">
        <v>302</v>
      </c>
      <c r="E471" s="23" t="s">
        <v>49</v>
      </c>
      <c r="F471" s="24">
        <v>20181120</v>
      </c>
      <c r="G471" s="22" t="s">
        <v>302</v>
      </c>
      <c r="H471" s="25">
        <v>43251</v>
      </c>
      <c r="I471" s="42">
        <v>192</v>
      </c>
      <c r="J471" s="49">
        <v>4.35</v>
      </c>
      <c r="K471" s="44">
        <f t="shared" si="10"/>
        <v>1160</v>
      </c>
      <c r="L471" s="151"/>
      <c r="M471" s="141">
        <v>1160</v>
      </c>
      <c r="N471" s="15"/>
      <c r="O471" s="15"/>
      <c r="P471" s="84"/>
    </row>
    <row r="472" ht="24.95" customHeight="1" spans="1:16">
      <c r="A472" s="15" t="s">
        <v>651</v>
      </c>
      <c r="B472" s="20" t="s">
        <v>749</v>
      </c>
      <c r="C472" s="21">
        <v>30000</v>
      </c>
      <c r="D472" s="22" t="s">
        <v>156</v>
      </c>
      <c r="E472" s="23" t="s">
        <v>49</v>
      </c>
      <c r="F472" s="24">
        <v>20181121</v>
      </c>
      <c r="G472" s="22" t="s">
        <v>156</v>
      </c>
      <c r="H472" s="25">
        <v>43251</v>
      </c>
      <c r="I472" s="42">
        <v>191</v>
      </c>
      <c r="J472" s="49">
        <v>4.35</v>
      </c>
      <c r="K472" s="44">
        <f t="shared" si="10"/>
        <v>692.375</v>
      </c>
      <c r="L472" s="151">
        <v>20171209</v>
      </c>
      <c r="M472" s="141">
        <v>692.375</v>
      </c>
      <c r="N472" s="15"/>
      <c r="O472" s="15"/>
      <c r="P472" s="84"/>
    </row>
    <row r="473" ht="24.95" customHeight="1" spans="1:16">
      <c r="A473" s="15" t="s">
        <v>651</v>
      </c>
      <c r="B473" s="20" t="s">
        <v>750</v>
      </c>
      <c r="C473" s="21">
        <v>30000</v>
      </c>
      <c r="D473" s="22" t="s">
        <v>156</v>
      </c>
      <c r="E473" s="23" t="s">
        <v>49</v>
      </c>
      <c r="F473" s="24">
        <v>20181121</v>
      </c>
      <c r="G473" s="22" t="s">
        <v>156</v>
      </c>
      <c r="H473" s="25">
        <v>43251</v>
      </c>
      <c r="I473" s="42">
        <v>191</v>
      </c>
      <c r="J473" s="49">
        <v>4.35</v>
      </c>
      <c r="K473" s="44">
        <f t="shared" si="10"/>
        <v>692.375</v>
      </c>
      <c r="L473" s="151"/>
      <c r="M473" s="141">
        <v>692.375</v>
      </c>
      <c r="N473" s="15"/>
      <c r="O473" s="15"/>
      <c r="P473" s="84"/>
    </row>
    <row r="474" ht="24.95" customHeight="1" spans="1:16">
      <c r="A474" s="15" t="s">
        <v>651</v>
      </c>
      <c r="B474" s="20" t="s">
        <v>751</v>
      </c>
      <c r="C474" s="21">
        <v>30000</v>
      </c>
      <c r="D474" s="22" t="s">
        <v>158</v>
      </c>
      <c r="E474" s="23" t="s">
        <v>49</v>
      </c>
      <c r="F474" s="24">
        <v>20181122</v>
      </c>
      <c r="G474" s="22" t="s">
        <v>158</v>
      </c>
      <c r="H474" s="25">
        <v>43251</v>
      </c>
      <c r="I474" s="42">
        <v>190</v>
      </c>
      <c r="J474" s="49">
        <v>4.35</v>
      </c>
      <c r="K474" s="44">
        <f t="shared" si="10"/>
        <v>688.75</v>
      </c>
      <c r="L474" s="151"/>
      <c r="M474" s="141">
        <v>688.75</v>
      </c>
      <c r="N474" s="15"/>
      <c r="O474" s="15"/>
      <c r="P474" s="84"/>
    </row>
    <row r="475" ht="24.95" customHeight="1" spans="1:16">
      <c r="A475" s="15" t="s">
        <v>651</v>
      </c>
      <c r="B475" s="63" t="s">
        <v>752</v>
      </c>
      <c r="C475" s="64">
        <v>30000</v>
      </c>
      <c r="D475" s="25">
        <v>43122</v>
      </c>
      <c r="E475" s="23" t="s">
        <v>49</v>
      </c>
      <c r="F475" s="24">
        <v>20190122</v>
      </c>
      <c r="G475" s="25">
        <v>43122</v>
      </c>
      <c r="H475" s="25">
        <v>43251</v>
      </c>
      <c r="I475" s="42">
        <v>129</v>
      </c>
      <c r="J475" s="49">
        <v>4.35</v>
      </c>
      <c r="K475" s="44">
        <f t="shared" si="10"/>
        <v>467.625</v>
      </c>
      <c r="L475" s="151"/>
      <c r="M475" s="141">
        <v>467.625</v>
      </c>
      <c r="N475" s="15"/>
      <c r="O475" s="15"/>
      <c r="P475" s="84"/>
    </row>
    <row r="476" ht="24.95" customHeight="1" spans="1:16">
      <c r="A476" s="15" t="s">
        <v>651</v>
      </c>
      <c r="B476" s="63" t="s">
        <v>753</v>
      </c>
      <c r="C476" s="64">
        <v>50000</v>
      </c>
      <c r="D476" s="25">
        <v>43174</v>
      </c>
      <c r="E476" s="23" t="s">
        <v>31</v>
      </c>
      <c r="F476" s="24">
        <v>20200315</v>
      </c>
      <c r="G476" s="25">
        <v>43174</v>
      </c>
      <c r="H476" s="25">
        <v>43251</v>
      </c>
      <c r="I476" s="42">
        <v>77</v>
      </c>
      <c r="J476" s="49">
        <v>4.35</v>
      </c>
      <c r="K476" s="44">
        <f t="shared" si="10"/>
        <v>465.208333333333</v>
      </c>
      <c r="L476" s="45"/>
      <c r="M476" s="141">
        <v>465.208333333333</v>
      </c>
      <c r="N476" s="15"/>
      <c r="O476" s="15"/>
      <c r="P476" s="84"/>
    </row>
    <row r="477" ht="24.95" customHeight="1" spans="1:15">
      <c r="A477" s="15" t="s">
        <v>12</v>
      </c>
      <c r="B477" s="15"/>
      <c r="C477" s="152"/>
      <c r="D477" s="46"/>
      <c r="E477" s="46"/>
      <c r="F477" s="153"/>
      <c r="G477" s="153"/>
      <c r="H477" s="153"/>
      <c r="I477" s="155"/>
      <c r="J477" s="153"/>
      <c r="K477" s="156">
        <f>SUM(K4:K476)</f>
        <v>432634.4604121</v>
      </c>
      <c r="L477" s="157"/>
      <c r="M477" s="156">
        <f>SUM(M4:M476)</f>
        <v>424823.8229121</v>
      </c>
      <c r="N477" s="141">
        <f>SUM(N4:N476)</f>
        <v>-7810.56611111116</v>
      </c>
      <c r="O477" s="153"/>
    </row>
  </sheetData>
  <mergeCells count="2">
    <mergeCell ref="A1:N1"/>
    <mergeCell ref="O446:O447"/>
  </mergeCells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9"/>
  <sheetViews>
    <sheetView workbookViewId="0">
      <selection activeCell="C1" sqref="C$1:C$1048576"/>
    </sheetView>
  </sheetViews>
  <sheetFormatPr defaultColWidth="8.87962962962963" defaultRowHeight="14.4"/>
  <cols>
    <col min="3" max="3" width="9.5"/>
    <col min="4" max="4" width="10.5"/>
    <col min="7" max="8" width="10.5"/>
    <col min="11" max="11" width="16.8796296296296" customWidth="1"/>
    <col min="13" max="13" width="9.62962962962963" customWidth="1"/>
    <col min="14" max="14" width="10.25" style="103" customWidth="1"/>
    <col min="16" max="16" width="9.62962962962963"/>
  </cols>
  <sheetData>
    <row r="1" ht="31.2" spans="1:15">
      <c r="A1" s="74" t="s">
        <v>14</v>
      </c>
      <c r="B1" s="74" t="s">
        <v>15</v>
      </c>
      <c r="C1" s="74" t="s">
        <v>16</v>
      </c>
      <c r="D1" s="74" t="s">
        <v>17</v>
      </c>
      <c r="E1" s="74" t="s">
        <v>18</v>
      </c>
      <c r="F1" s="75" t="s">
        <v>19</v>
      </c>
      <c r="G1" s="74" t="s">
        <v>20</v>
      </c>
      <c r="H1" s="74" t="s">
        <v>21</v>
      </c>
      <c r="I1" s="74" t="s">
        <v>22</v>
      </c>
      <c r="J1" s="77" t="s">
        <v>23</v>
      </c>
      <c r="K1" s="78" t="s">
        <v>754</v>
      </c>
      <c r="L1" s="79" t="s">
        <v>25</v>
      </c>
      <c r="M1" s="80" t="s">
        <v>27</v>
      </c>
      <c r="N1" s="107" t="s">
        <v>3</v>
      </c>
      <c r="O1" t="s">
        <v>755</v>
      </c>
    </row>
    <row r="2" spans="1:15">
      <c r="A2" s="76" t="s">
        <v>28</v>
      </c>
      <c r="B2" s="76" t="s">
        <v>29</v>
      </c>
      <c r="C2" s="17">
        <v>50000</v>
      </c>
      <c r="D2" s="16" t="s">
        <v>30</v>
      </c>
      <c r="E2" s="18" t="s">
        <v>31</v>
      </c>
      <c r="F2" s="76">
        <v>20181102</v>
      </c>
      <c r="G2" s="104">
        <v>42949</v>
      </c>
      <c r="H2" s="19">
        <v>43084.0007578947</v>
      </c>
      <c r="I2" s="81">
        <v>135.000757894733</v>
      </c>
      <c r="J2" s="66">
        <v>4.75</v>
      </c>
      <c r="K2" s="108">
        <f>N2-O2</f>
        <v>529.98</v>
      </c>
      <c r="L2" s="45"/>
      <c r="M2" s="109"/>
      <c r="N2" s="110">
        <f>C2*I2*J2/36000</f>
        <v>890.629999999975</v>
      </c>
      <c r="O2" s="111">
        <v>360.649999999975</v>
      </c>
    </row>
    <row r="3" spans="1:15">
      <c r="A3" s="76" t="s">
        <v>28</v>
      </c>
      <c r="B3" s="76" t="s">
        <v>32</v>
      </c>
      <c r="C3" s="105">
        <v>50000</v>
      </c>
      <c r="D3" s="106" t="s">
        <v>33</v>
      </c>
      <c r="E3" s="18" t="s">
        <v>31</v>
      </c>
      <c r="F3" s="76">
        <v>20181117</v>
      </c>
      <c r="G3" s="104">
        <v>42795</v>
      </c>
      <c r="H3" s="19">
        <v>43067.9997473684</v>
      </c>
      <c r="I3" s="81">
        <v>272.99974736842</v>
      </c>
      <c r="J3" s="66">
        <v>4.75</v>
      </c>
      <c r="K3" s="108">
        <f t="shared" ref="K3:K65" si="0">N3-O3</f>
        <v>1662.5</v>
      </c>
      <c r="L3" s="45">
        <f>VLOOKUP($B$2:$B$124,[1]最终版本!C$5:M$109,11,0)</f>
        <v>20171210</v>
      </c>
      <c r="M3" s="109"/>
      <c r="N3" s="110">
        <f t="shared" ref="N3:N65" si="1">C3*I3*J3/36000</f>
        <v>1801.03999999999</v>
      </c>
      <c r="O3">
        <v>138.539999999993</v>
      </c>
    </row>
    <row r="4" spans="1:15">
      <c r="A4" s="76" t="s">
        <v>28</v>
      </c>
      <c r="B4" s="76" t="s">
        <v>34</v>
      </c>
      <c r="C4" s="17">
        <v>50000</v>
      </c>
      <c r="D4" s="16" t="s">
        <v>35</v>
      </c>
      <c r="E4" s="18" t="s">
        <v>36</v>
      </c>
      <c r="F4" s="76">
        <v>20191122</v>
      </c>
      <c r="G4" s="104">
        <v>42959</v>
      </c>
      <c r="H4" s="19">
        <v>43105.7845052632</v>
      </c>
      <c r="I4" s="81">
        <v>146.78450526316</v>
      </c>
      <c r="J4" s="66">
        <v>4.75</v>
      </c>
      <c r="K4" s="108">
        <f t="shared" si="0"/>
        <v>620.68</v>
      </c>
      <c r="L4" s="45"/>
      <c r="M4" s="109"/>
      <c r="N4" s="110">
        <f t="shared" si="1"/>
        <v>968.370000000014</v>
      </c>
      <c r="O4">
        <v>347.690000000014</v>
      </c>
    </row>
    <row r="5" spans="1:15">
      <c r="A5" s="76" t="s">
        <v>28</v>
      </c>
      <c r="B5" s="76" t="s">
        <v>37</v>
      </c>
      <c r="C5" s="17">
        <v>50000</v>
      </c>
      <c r="D5" s="16" t="s">
        <v>38</v>
      </c>
      <c r="E5" s="18" t="s">
        <v>36</v>
      </c>
      <c r="F5" s="76">
        <v>20191128</v>
      </c>
      <c r="G5" s="104">
        <v>42965</v>
      </c>
      <c r="H5" s="19">
        <v>43112.1407157895</v>
      </c>
      <c r="I5" s="81">
        <v>147.140715789472</v>
      </c>
      <c r="J5" s="66">
        <v>4.75</v>
      </c>
      <c r="K5" s="108">
        <f t="shared" si="0"/>
        <v>623.42</v>
      </c>
      <c r="L5" s="45"/>
      <c r="M5" s="109"/>
      <c r="N5" s="110">
        <f t="shared" si="1"/>
        <v>970.719999999989</v>
      </c>
      <c r="O5">
        <v>347.299999999989</v>
      </c>
    </row>
    <row r="6" spans="1:15">
      <c r="A6" s="76" t="s">
        <v>28</v>
      </c>
      <c r="B6" s="76" t="s">
        <v>39</v>
      </c>
      <c r="C6" s="17">
        <v>50000</v>
      </c>
      <c r="D6" s="16" t="s">
        <v>38</v>
      </c>
      <c r="E6" s="18" t="s">
        <v>36</v>
      </c>
      <c r="F6" s="76">
        <v>20191128</v>
      </c>
      <c r="G6" s="104">
        <v>42982</v>
      </c>
      <c r="H6" s="19">
        <v>43108.3365052632</v>
      </c>
      <c r="I6" s="81">
        <v>126.336505263156</v>
      </c>
      <c r="J6" s="66">
        <v>4.75</v>
      </c>
      <c r="K6" s="108">
        <f t="shared" si="0"/>
        <v>463.3</v>
      </c>
      <c r="L6" s="45"/>
      <c r="M6" s="109"/>
      <c r="N6" s="110">
        <f t="shared" si="1"/>
        <v>833.469999999988</v>
      </c>
      <c r="O6">
        <v>370.169999999988</v>
      </c>
    </row>
    <row r="7" spans="1:15">
      <c r="A7" s="76" t="s">
        <v>28</v>
      </c>
      <c r="B7" s="76" t="s">
        <v>40</v>
      </c>
      <c r="C7" s="17">
        <v>50000</v>
      </c>
      <c r="D7" s="16" t="s">
        <v>38</v>
      </c>
      <c r="E7" s="18" t="s">
        <v>36</v>
      </c>
      <c r="F7" s="76">
        <v>20191128</v>
      </c>
      <c r="G7" s="104">
        <v>42965</v>
      </c>
      <c r="H7" s="19">
        <v>43132.1400421053</v>
      </c>
      <c r="I7" s="81">
        <v>167.14004210526</v>
      </c>
      <c r="J7" s="66">
        <v>4.75</v>
      </c>
      <c r="K7" s="108">
        <f t="shared" si="0"/>
        <v>755.36</v>
      </c>
      <c r="L7" s="45"/>
      <c r="M7" s="109"/>
      <c r="N7" s="110">
        <f t="shared" si="1"/>
        <v>1102.65999999998</v>
      </c>
      <c r="O7">
        <v>347.299999999979</v>
      </c>
    </row>
    <row r="8" spans="1:15">
      <c r="A8" s="76" t="s">
        <v>28</v>
      </c>
      <c r="B8" s="76" t="s">
        <v>41</v>
      </c>
      <c r="C8" s="17">
        <v>50000</v>
      </c>
      <c r="D8" s="16" t="s">
        <v>38</v>
      </c>
      <c r="E8" s="18" t="s">
        <v>36</v>
      </c>
      <c r="F8" s="76">
        <v>20191128</v>
      </c>
      <c r="G8" s="104">
        <v>42982</v>
      </c>
      <c r="H8" s="19">
        <v>43108.4153263158</v>
      </c>
      <c r="I8" s="81">
        <v>126.415326315786</v>
      </c>
      <c r="J8" s="66">
        <v>4.75</v>
      </c>
      <c r="K8" s="108">
        <f t="shared" si="0"/>
        <v>463.9</v>
      </c>
      <c r="L8" s="45"/>
      <c r="M8" s="109"/>
      <c r="N8" s="110">
        <f t="shared" si="1"/>
        <v>833.989999999977</v>
      </c>
      <c r="O8">
        <v>370.089999999977</v>
      </c>
    </row>
    <row r="9" spans="1:15">
      <c r="A9" s="76" t="s">
        <v>28</v>
      </c>
      <c r="B9" s="76" t="s">
        <v>42</v>
      </c>
      <c r="C9" s="17">
        <v>50000</v>
      </c>
      <c r="D9" s="16" t="s">
        <v>38</v>
      </c>
      <c r="E9" s="18" t="s">
        <v>36</v>
      </c>
      <c r="F9" s="76">
        <v>20191128</v>
      </c>
      <c r="G9" s="104">
        <v>42982</v>
      </c>
      <c r="H9" s="19">
        <v>43108.4107789474</v>
      </c>
      <c r="I9" s="81">
        <v>126.410778947371</v>
      </c>
      <c r="J9" s="66">
        <v>4.75</v>
      </c>
      <c r="K9" s="108">
        <f t="shared" si="0"/>
        <v>463.87</v>
      </c>
      <c r="L9" s="45"/>
      <c r="M9" s="109"/>
      <c r="N9" s="110">
        <f t="shared" si="1"/>
        <v>833.960000000017</v>
      </c>
      <c r="O9">
        <v>370.090000000017</v>
      </c>
    </row>
    <row r="10" spans="1:15">
      <c r="A10" s="76" t="s">
        <v>28</v>
      </c>
      <c r="B10" s="76" t="s">
        <v>43</v>
      </c>
      <c r="C10" s="17">
        <v>50000</v>
      </c>
      <c r="D10" s="16" t="s">
        <v>38</v>
      </c>
      <c r="E10" s="18" t="s">
        <v>36</v>
      </c>
      <c r="F10" s="76">
        <v>20191128</v>
      </c>
      <c r="G10" s="104">
        <v>42982</v>
      </c>
      <c r="H10" s="19">
        <v>43108.4107789474</v>
      </c>
      <c r="I10" s="81">
        <v>126.410778947371</v>
      </c>
      <c r="J10" s="66">
        <v>4.75</v>
      </c>
      <c r="K10" s="108">
        <f t="shared" si="0"/>
        <v>463.87</v>
      </c>
      <c r="L10" s="45"/>
      <c r="M10" s="109"/>
      <c r="N10" s="110">
        <f t="shared" si="1"/>
        <v>833.960000000017</v>
      </c>
      <c r="O10">
        <v>370.090000000017</v>
      </c>
    </row>
    <row r="11" spans="1:15">
      <c r="A11" s="76" t="s">
        <v>28</v>
      </c>
      <c r="B11" s="76" t="s">
        <v>44</v>
      </c>
      <c r="C11" s="17">
        <v>50000</v>
      </c>
      <c r="D11" s="16" t="s">
        <v>38</v>
      </c>
      <c r="E11" s="18" t="s">
        <v>36</v>
      </c>
      <c r="F11" s="76">
        <v>20191128</v>
      </c>
      <c r="G11" s="104">
        <v>42982</v>
      </c>
      <c r="H11" s="19">
        <v>43108.3365052632</v>
      </c>
      <c r="I11" s="81">
        <v>126.336505263156</v>
      </c>
      <c r="J11" s="66">
        <v>4.75</v>
      </c>
      <c r="K11" s="108">
        <f t="shared" si="0"/>
        <v>463.3</v>
      </c>
      <c r="L11" s="45"/>
      <c r="M11" s="109"/>
      <c r="N11" s="110">
        <f t="shared" si="1"/>
        <v>833.469999999988</v>
      </c>
      <c r="O11">
        <v>370.169999999988</v>
      </c>
    </row>
    <row r="12" spans="1:15">
      <c r="A12" s="76" t="s">
        <v>28</v>
      </c>
      <c r="B12" s="76" t="s">
        <v>45</v>
      </c>
      <c r="C12" s="17">
        <v>50000</v>
      </c>
      <c r="D12" s="16" t="s">
        <v>46</v>
      </c>
      <c r="E12" s="18" t="s">
        <v>36</v>
      </c>
      <c r="F12" s="76">
        <v>20191130</v>
      </c>
      <c r="G12" s="104">
        <v>42984</v>
      </c>
      <c r="H12" s="19">
        <v>43110.4062315789</v>
      </c>
      <c r="I12" s="81">
        <v>126.406231578949</v>
      </c>
      <c r="J12" s="66">
        <v>4.75</v>
      </c>
      <c r="K12" s="108">
        <f t="shared" si="0"/>
        <v>463.83</v>
      </c>
      <c r="L12" s="45"/>
      <c r="M12" s="109"/>
      <c r="N12" s="110">
        <f t="shared" si="1"/>
        <v>833.930000000011</v>
      </c>
      <c r="O12">
        <v>370.100000000011</v>
      </c>
    </row>
    <row r="13" spans="1:15">
      <c r="A13" s="76" t="s">
        <v>28</v>
      </c>
      <c r="B13" s="76" t="s">
        <v>47</v>
      </c>
      <c r="C13" s="17">
        <v>50000</v>
      </c>
      <c r="D13" s="16" t="s">
        <v>48</v>
      </c>
      <c r="E13" s="18" t="s">
        <v>49</v>
      </c>
      <c r="F13" s="76">
        <v>20180807</v>
      </c>
      <c r="G13" s="104">
        <v>42991</v>
      </c>
      <c r="H13" s="19">
        <v>43263.9991724138</v>
      </c>
      <c r="I13" s="81">
        <v>272.999172413794</v>
      </c>
      <c r="J13" s="66">
        <v>4.35</v>
      </c>
      <c r="K13" s="108">
        <f t="shared" si="0"/>
        <v>1604.06</v>
      </c>
      <c r="L13" s="45"/>
      <c r="M13" s="109"/>
      <c r="N13" s="110">
        <f t="shared" si="1"/>
        <v>1649.37000000001</v>
      </c>
      <c r="O13">
        <v>45.3100000000052</v>
      </c>
    </row>
    <row r="14" spans="1:15">
      <c r="A14" s="76" t="s">
        <v>28</v>
      </c>
      <c r="B14" s="76" t="s">
        <v>50</v>
      </c>
      <c r="C14" s="17">
        <v>30000</v>
      </c>
      <c r="D14" s="16" t="s">
        <v>51</v>
      </c>
      <c r="E14" s="18" t="s">
        <v>49</v>
      </c>
      <c r="F14" s="76">
        <v>20180904</v>
      </c>
      <c r="G14" s="104">
        <v>43047</v>
      </c>
      <c r="H14" s="19">
        <v>43259</v>
      </c>
      <c r="I14" s="81">
        <v>212</v>
      </c>
      <c r="J14" s="66">
        <v>4.35</v>
      </c>
      <c r="K14" s="108">
        <f t="shared" si="0"/>
        <v>721.37</v>
      </c>
      <c r="L14" s="45"/>
      <c r="M14" s="109"/>
      <c r="N14" s="110">
        <f t="shared" si="1"/>
        <v>768.5</v>
      </c>
      <c r="O14">
        <v>47.1299999999999</v>
      </c>
    </row>
    <row r="15" spans="1:15">
      <c r="A15" s="76" t="s">
        <v>28</v>
      </c>
      <c r="B15" s="76" t="s">
        <v>52</v>
      </c>
      <c r="C15" s="17">
        <v>50000</v>
      </c>
      <c r="D15" s="16" t="s">
        <v>53</v>
      </c>
      <c r="E15" s="18" t="s">
        <v>49</v>
      </c>
      <c r="F15" s="76">
        <v>20180906</v>
      </c>
      <c r="G15" s="104">
        <v>43047</v>
      </c>
      <c r="H15" s="19">
        <v>43263.9997241379</v>
      </c>
      <c r="I15" s="81">
        <v>216.999724137931</v>
      </c>
      <c r="J15" s="66">
        <v>4.35</v>
      </c>
      <c r="K15" s="108">
        <f t="shared" si="0"/>
        <v>1234.51</v>
      </c>
      <c r="L15" s="45"/>
      <c r="M15" s="109"/>
      <c r="N15" s="110">
        <f t="shared" si="1"/>
        <v>1311.04</v>
      </c>
      <c r="O15">
        <v>76.5299999999995</v>
      </c>
    </row>
    <row r="16" spans="1:15">
      <c r="A16" s="76" t="s">
        <v>28</v>
      </c>
      <c r="B16" s="76" t="s">
        <v>54</v>
      </c>
      <c r="C16" s="17">
        <v>30000</v>
      </c>
      <c r="D16" s="16" t="s">
        <v>55</v>
      </c>
      <c r="E16" s="18" t="s">
        <v>49</v>
      </c>
      <c r="F16" s="76">
        <v>20180920</v>
      </c>
      <c r="G16" s="104">
        <v>43049</v>
      </c>
      <c r="H16" s="19">
        <v>43261</v>
      </c>
      <c r="I16" s="81">
        <v>212</v>
      </c>
      <c r="J16" s="66">
        <v>4.35</v>
      </c>
      <c r="K16" s="108">
        <f t="shared" si="0"/>
        <v>731.04</v>
      </c>
      <c r="L16" s="45"/>
      <c r="M16" s="109"/>
      <c r="N16" s="110">
        <f t="shared" si="1"/>
        <v>768.5</v>
      </c>
      <c r="O16">
        <v>37.4599999999999</v>
      </c>
    </row>
    <row r="17" spans="1:14">
      <c r="A17" s="76" t="s">
        <v>28</v>
      </c>
      <c r="B17" s="76" t="s">
        <v>56</v>
      </c>
      <c r="C17" s="17">
        <v>50000</v>
      </c>
      <c r="D17" s="16" t="s">
        <v>57</v>
      </c>
      <c r="E17" s="18" t="s">
        <v>49</v>
      </c>
      <c r="F17" s="76">
        <v>20181011</v>
      </c>
      <c r="G17" s="16" t="s">
        <v>57</v>
      </c>
      <c r="H17" s="19">
        <v>43186.5994482759</v>
      </c>
      <c r="I17" s="81">
        <v>167.599448275862</v>
      </c>
      <c r="J17" s="66">
        <v>4.35</v>
      </c>
      <c r="K17" s="108">
        <f t="shared" si="0"/>
        <v>1012.58</v>
      </c>
      <c r="L17" s="45"/>
      <c r="M17" s="109"/>
      <c r="N17" s="110">
        <f t="shared" si="1"/>
        <v>1012.58</v>
      </c>
    </row>
    <row r="18" spans="1:14">
      <c r="A18" s="76" t="s">
        <v>28</v>
      </c>
      <c r="B18" s="76" t="s">
        <v>58</v>
      </c>
      <c r="C18" s="17">
        <v>50000</v>
      </c>
      <c r="D18" s="16" t="s">
        <v>59</v>
      </c>
      <c r="E18" s="18" t="s">
        <v>49</v>
      </c>
      <c r="F18" s="76">
        <v>20181012</v>
      </c>
      <c r="G18" s="16" t="s">
        <v>59</v>
      </c>
      <c r="H18" s="19">
        <v>43271.9966896552</v>
      </c>
      <c r="I18" s="81">
        <v>251.99668965517</v>
      </c>
      <c r="J18" s="66">
        <v>4.35</v>
      </c>
      <c r="K18" s="108">
        <f t="shared" si="0"/>
        <v>1522.47999999999</v>
      </c>
      <c r="L18" s="45"/>
      <c r="M18" s="109"/>
      <c r="N18" s="110">
        <f t="shared" si="1"/>
        <v>1522.47999999999</v>
      </c>
    </row>
    <row r="19" spans="1:14">
      <c r="A19" s="76" t="s">
        <v>28</v>
      </c>
      <c r="B19" s="76" t="s">
        <v>60</v>
      </c>
      <c r="C19" s="17">
        <v>50000</v>
      </c>
      <c r="D19" s="16" t="s">
        <v>61</v>
      </c>
      <c r="E19" s="18" t="s">
        <v>49</v>
      </c>
      <c r="F19" s="76">
        <v>20181017</v>
      </c>
      <c r="G19" s="16" t="s">
        <v>61</v>
      </c>
      <c r="H19" s="19">
        <v>43271.9997241379</v>
      </c>
      <c r="I19" s="81">
        <v>246.999724137931</v>
      </c>
      <c r="J19" s="66">
        <v>4.35</v>
      </c>
      <c r="K19" s="108">
        <f t="shared" si="0"/>
        <v>1492.29</v>
      </c>
      <c r="L19" s="45"/>
      <c r="M19" s="109"/>
      <c r="N19" s="110">
        <f t="shared" si="1"/>
        <v>1492.29</v>
      </c>
    </row>
    <row r="20" spans="1:14">
      <c r="A20" s="76" t="s">
        <v>28</v>
      </c>
      <c r="B20" s="76" t="s">
        <v>62</v>
      </c>
      <c r="C20" s="17">
        <v>30000</v>
      </c>
      <c r="D20" s="16" t="s">
        <v>61</v>
      </c>
      <c r="E20" s="18" t="s">
        <v>49</v>
      </c>
      <c r="F20" s="76">
        <v>20181017</v>
      </c>
      <c r="G20" s="16" t="s">
        <v>61</v>
      </c>
      <c r="H20" s="19">
        <v>43201.5710344828</v>
      </c>
      <c r="I20" s="81">
        <v>176.57103448276</v>
      </c>
      <c r="J20" s="66">
        <v>4.35</v>
      </c>
      <c r="K20" s="108">
        <f t="shared" si="0"/>
        <v>640.070000000005</v>
      </c>
      <c r="L20" s="45"/>
      <c r="M20" s="109"/>
      <c r="N20" s="110">
        <f t="shared" si="1"/>
        <v>640.070000000005</v>
      </c>
    </row>
    <row r="21" spans="1:14">
      <c r="A21" s="76" t="s">
        <v>28</v>
      </c>
      <c r="B21" s="76" t="s">
        <v>63</v>
      </c>
      <c r="C21" s="17">
        <v>30000</v>
      </c>
      <c r="D21" s="16" t="s">
        <v>61</v>
      </c>
      <c r="E21" s="18" t="s">
        <v>49</v>
      </c>
      <c r="F21" s="76">
        <v>20181017</v>
      </c>
      <c r="G21" s="16" t="s">
        <v>61</v>
      </c>
      <c r="H21" s="19">
        <v>43180.8868965517</v>
      </c>
      <c r="I21" s="81">
        <v>155.886896551725</v>
      </c>
      <c r="J21" s="66">
        <v>4.35</v>
      </c>
      <c r="K21" s="108">
        <f t="shared" si="0"/>
        <v>565.090000000003</v>
      </c>
      <c r="L21" s="45"/>
      <c r="M21" s="109"/>
      <c r="N21" s="110">
        <f t="shared" si="1"/>
        <v>565.090000000003</v>
      </c>
    </row>
    <row r="22" spans="1:14">
      <c r="A22" s="76" t="s">
        <v>28</v>
      </c>
      <c r="B22" s="76" t="s">
        <v>64</v>
      </c>
      <c r="C22" s="17">
        <v>50000</v>
      </c>
      <c r="D22" s="16" t="s">
        <v>61</v>
      </c>
      <c r="E22" s="18" t="s">
        <v>49</v>
      </c>
      <c r="F22" s="76">
        <v>20181017</v>
      </c>
      <c r="G22" s="16" t="s">
        <v>61</v>
      </c>
      <c r="H22" s="19">
        <v>43271.9997241379</v>
      </c>
      <c r="I22" s="81">
        <v>246.999724137931</v>
      </c>
      <c r="J22" s="66">
        <v>4.35</v>
      </c>
      <c r="K22" s="108">
        <f t="shared" si="0"/>
        <v>1492.29</v>
      </c>
      <c r="L22" s="45"/>
      <c r="M22" s="109"/>
      <c r="N22" s="110">
        <f t="shared" si="1"/>
        <v>1492.29</v>
      </c>
    </row>
    <row r="23" spans="1:14">
      <c r="A23" s="76" t="s">
        <v>28</v>
      </c>
      <c r="B23" s="76" t="s">
        <v>65</v>
      </c>
      <c r="C23" s="17">
        <v>30000</v>
      </c>
      <c r="D23" s="16" t="s">
        <v>66</v>
      </c>
      <c r="E23" s="18" t="s">
        <v>49</v>
      </c>
      <c r="F23" s="76">
        <v>20181018</v>
      </c>
      <c r="G23" s="16" t="s">
        <v>66</v>
      </c>
      <c r="H23" s="19">
        <v>43272</v>
      </c>
      <c r="I23" s="81">
        <v>246</v>
      </c>
      <c r="J23" s="66">
        <v>4.35</v>
      </c>
      <c r="K23" s="108">
        <f t="shared" si="0"/>
        <v>891.75</v>
      </c>
      <c r="L23" s="45"/>
      <c r="M23" s="109"/>
      <c r="N23" s="110">
        <f t="shared" si="1"/>
        <v>891.75</v>
      </c>
    </row>
    <row r="24" spans="1:14">
      <c r="A24" s="76" t="s">
        <v>28</v>
      </c>
      <c r="B24" s="76" t="s">
        <v>67</v>
      </c>
      <c r="C24" s="17">
        <v>30000</v>
      </c>
      <c r="D24" s="16" t="s">
        <v>68</v>
      </c>
      <c r="E24" s="18" t="s">
        <v>49</v>
      </c>
      <c r="F24" s="76">
        <v>20181020</v>
      </c>
      <c r="G24" s="16" t="s">
        <v>68</v>
      </c>
      <c r="H24" s="19">
        <v>43272</v>
      </c>
      <c r="I24" s="81">
        <v>244</v>
      </c>
      <c r="J24" s="66">
        <v>4.35</v>
      </c>
      <c r="K24" s="108">
        <f t="shared" si="0"/>
        <v>884.5</v>
      </c>
      <c r="L24" s="45"/>
      <c r="M24" s="109"/>
      <c r="N24" s="110">
        <f t="shared" si="1"/>
        <v>884.5</v>
      </c>
    </row>
    <row r="25" spans="1:14">
      <c r="A25" s="76" t="s">
        <v>28</v>
      </c>
      <c r="B25" s="76" t="s">
        <v>69</v>
      </c>
      <c r="C25" s="17">
        <v>30000</v>
      </c>
      <c r="D25" s="16" t="s">
        <v>68</v>
      </c>
      <c r="E25" s="18" t="s">
        <v>49</v>
      </c>
      <c r="F25" s="76">
        <v>20181020</v>
      </c>
      <c r="G25" s="16" t="s">
        <v>68</v>
      </c>
      <c r="H25" s="19">
        <v>43272</v>
      </c>
      <c r="I25" s="81">
        <v>244</v>
      </c>
      <c r="J25" s="66">
        <v>4.35</v>
      </c>
      <c r="K25" s="108">
        <f t="shared" si="0"/>
        <v>884.5</v>
      </c>
      <c r="L25" s="45"/>
      <c r="M25" s="109"/>
      <c r="N25" s="110">
        <f t="shared" si="1"/>
        <v>884.5</v>
      </c>
    </row>
    <row r="26" spans="1:14">
      <c r="A26" s="76" t="s">
        <v>28</v>
      </c>
      <c r="B26" s="76" t="s">
        <v>70</v>
      </c>
      <c r="C26" s="17">
        <v>30000</v>
      </c>
      <c r="D26" s="16" t="s">
        <v>68</v>
      </c>
      <c r="E26" s="18" t="s">
        <v>49</v>
      </c>
      <c r="F26" s="76">
        <v>20181020</v>
      </c>
      <c r="G26" s="16" t="s">
        <v>68</v>
      </c>
      <c r="H26" s="19">
        <v>43272</v>
      </c>
      <c r="I26" s="81">
        <v>244</v>
      </c>
      <c r="J26" s="66">
        <v>4.35</v>
      </c>
      <c r="K26" s="108">
        <f t="shared" si="0"/>
        <v>884.5</v>
      </c>
      <c r="L26" s="45">
        <f>VLOOKUP($B$2:$B$124,[1]最终版本!C$5:M$109,11,0)</f>
        <v>20171210</v>
      </c>
      <c r="M26" s="109"/>
      <c r="N26" s="110">
        <f t="shared" si="1"/>
        <v>884.5</v>
      </c>
    </row>
    <row r="27" spans="1:14">
      <c r="A27" s="76" t="s">
        <v>28</v>
      </c>
      <c r="B27" s="76" t="s">
        <v>71</v>
      </c>
      <c r="C27" s="17">
        <v>30000</v>
      </c>
      <c r="D27" s="16" t="s">
        <v>68</v>
      </c>
      <c r="E27" s="18" t="s">
        <v>49</v>
      </c>
      <c r="F27" s="76">
        <v>20181020</v>
      </c>
      <c r="G27" s="16" t="s">
        <v>68</v>
      </c>
      <c r="H27" s="19">
        <v>43272</v>
      </c>
      <c r="I27" s="81">
        <v>244</v>
      </c>
      <c r="J27" s="66">
        <v>4.35</v>
      </c>
      <c r="K27" s="108">
        <f t="shared" si="0"/>
        <v>884.5</v>
      </c>
      <c r="L27" s="45"/>
      <c r="M27" s="109"/>
      <c r="N27" s="110">
        <f t="shared" si="1"/>
        <v>884.5</v>
      </c>
    </row>
    <row r="28" spans="1:14">
      <c r="A28" s="76" t="s">
        <v>28</v>
      </c>
      <c r="B28" s="76" t="s">
        <v>72</v>
      </c>
      <c r="C28" s="17">
        <v>30000</v>
      </c>
      <c r="D28" s="16" t="s">
        <v>73</v>
      </c>
      <c r="E28" s="18" t="s">
        <v>49</v>
      </c>
      <c r="F28" s="76">
        <v>20181023</v>
      </c>
      <c r="G28" s="16" t="s">
        <v>73</v>
      </c>
      <c r="H28" s="19">
        <v>43272.0013793103</v>
      </c>
      <c r="I28" s="81">
        <v>241.001379310343</v>
      </c>
      <c r="J28" s="66">
        <v>4.35</v>
      </c>
      <c r="K28" s="108">
        <f t="shared" si="0"/>
        <v>873.629999999993</v>
      </c>
      <c r="L28" s="45"/>
      <c r="M28" s="109"/>
      <c r="N28" s="110">
        <f t="shared" si="1"/>
        <v>873.629999999993</v>
      </c>
    </row>
    <row r="29" spans="1:14">
      <c r="A29" s="76" t="s">
        <v>28</v>
      </c>
      <c r="B29" s="76" t="s">
        <v>74</v>
      </c>
      <c r="C29" s="17">
        <v>30000</v>
      </c>
      <c r="D29" s="16" t="s">
        <v>73</v>
      </c>
      <c r="E29" s="18" t="s">
        <v>49</v>
      </c>
      <c r="F29" s="76">
        <v>20181023</v>
      </c>
      <c r="G29" s="16" t="s">
        <v>73</v>
      </c>
      <c r="H29" s="19">
        <v>43257.3889655172</v>
      </c>
      <c r="I29" s="81">
        <v>226.388965517239</v>
      </c>
      <c r="J29" s="66">
        <v>4.35</v>
      </c>
      <c r="K29" s="108">
        <f t="shared" si="0"/>
        <v>820.659999999991</v>
      </c>
      <c r="L29" s="45"/>
      <c r="M29" s="109"/>
      <c r="N29" s="110">
        <f t="shared" si="1"/>
        <v>820.659999999991</v>
      </c>
    </row>
    <row r="30" spans="1:14">
      <c r="A30" s="76" t="s">
        <v>28</v>
      </c>
      <c r="B30" s="76" t="s">
        <v>75</v>
      </c>
      <c r="C30" s="17">
        <v>30000</v>
      </c>
      <c r="D30" s="16" t="s">
        <v>73</v>
      </c>
      <c r="E30" s="18" t="s">
        <v>49</v>
      </c>
      <c r="F30" s="76">
        <v>20181023</v>
      </c>
      <c r="G30" s="16" t="s">
        <v>73</v>
      </c>
      <c r="H30" s="19">
        <v>43272.0013793103</v>
      </c>
      <c r="I30" s="81">
        <v>241.001379310343</v>
      </c>
      <c r="J30" s="66">
        <v>4.35</v>
      </c>
      <c r="K30" s="108">
        <f t="shared" si="0"/>
        <v>873.629999999993</v>
      </c>
      <c r="L30" s="45"/>
      <c r="M30" s="109"/>
      <c r="N30" s="110">
        <f t="shared" si="1"/>
        <v>873.629999999993</v>
      </c>
    </row>
    <row r="31" spans="1:14">
      <c r="A31" s="76" t="s">
        <v>28</v>
      </c>
      <c r="B31" s="76" t="s">
        <v>76</v>
      </c>
      <c r="C31" s="17">
        <v>30000</v>
      </c>
      <c r="D31" s="16" t="s">
        <v>77</v>
      </c>
      <c r="E31" s="18" t="s">
        <v>49</v>
      </c>
      <c r="F31" s="76">
        <v>20181024</v>
      </c>
      <c r="G31" s="16" t="s">
        <v>77</v>
      </c>
      <c r="H31" s="19">
        <v>43272</v>
      </c>
      <c r="I31" s="81">
        <v>240</v>
      </c>
      <c r="J31" s="66">
        <v>4.35</v>
      </c>
      <c r="K31" s="108">
        <f t="shared" si="0"/>
        <v>870</v>
      </c>
      <c r="L31" s="45"/>
      <c r="M31" s="109"/>
      <c r="N31" s="110">
        <f t="shared" si="1"/>
        <v>870</v>
      </c>
    </row>
    <row r="32" spans="1:14">
      <c r="A32" s="76" t="s">
        <v>28</v>
      </c>
      <c r="B32" s="76" t="s">
        <v>78</v>
      </c>
      <c r="C32" s="17">
        <v>30000</v>
      </c>
      <c r="D32" s="16" t="s">
        <v>77</v>
      </c>
      <c r="E32" s="18" t="s">
        <v>49</v>
      </c>
      <c r="F32" s="76">
        <v>20181024</v>
      </c>
      <c r="G32" s="16" t="s">
        <v>77</v>
      </c>
      <c r="H32" s="19">
        <v>43272</v>
      </c>
      <c r="I32" s="81">
        <v>240</v>
      </c>
      <c r="J32" s="66">
        <v>4.35</v>
      </c>
      <c r="K32" s="108">
        <f t="shared" si="0"/>
        <v>870</v>
      </c>
      <c r="L32" s="45"/>
      <c r="M32" s="109"/>
      <c r="N32" s="110">
        <f t="shared" si="1"/>
        <v>870</v>
      </c>
    </row>
    <row r="33" spans="1:14">
      <c r="A33" s="76" t="s">
        <v>28</v>
      </c>
      <c r="B33" s="76" t="s">
        <v>79</v>
      </c>
      <c r="C33" s="17">
        <v>50000</v>
      </c>
      <c r="D33" s="16" t="s">
        <v>80</v>
      </c>
      <c r="E33" s="18" t="s">
        <v>49</v>
      </c>
      <c r="F33" s="76">
        <v>20181025</v>
      </c>
      <c r="G33" s="16" t="s">
        <v>80</v>
      </c>
      <c r="H33" s="19">
        <v>43271.9986206897</v>
      </c>
      <c r="I33" s="81">
        <v>238.998620689657</v>
      </c>
      <c r="J33" s="66">
        <v>4.35</v>
      </c>
      <c r="K33" s="108">
        <f t="shared" si="0"/>
        <v>1443.95000000001</v>
      </c>
      <c r="L33" s="45"/>
      <c r="M33" s="109"/>
      <c r="N33" s="110">
        <f t="shared" si="1"/>
        <v>1443.95000000001</v>
      </c>
    </row>
    <row r="34" spans="1:14">
      <c r="A34" s="76" t="s">
        <v>28</v>
      </c>
      <c r="B34" s="76" t="s">
        <v>81</v>
      </c>
      <c r="C34" s="17">
        <v>30000</v>
      </c>
      <c r="D34" s="16" t="s">
        <v>80</v>
      </c>
      <c r="E34" s="18" t="s">
        <v>49</v>
      </c>
      <c r="F34" s="76">
        <v>20181025</v>
      </c>
      <c r="G34" s="16" t="s">
        <v>80</v>
      </c>
      <c r="H34" s="19">
        <v>43180.9668965517</v>
      </c>
      <c r="I34" s="81">
        <v>147.966896551727</v>
      </c>
      <c r="J34" s="66">
        <v>4.35</v>
      </c>
      <c r="K34" s="108">
        <f t="shared" si="0"/>
        <v>536.38000000001</v>
      </c>
      <c r="L34" s="45"/>
      <c r="M34" s="109"/>
      <c r="N34" s="110">
        <f t="shared" si="1"/>
        <v>536.38000000001</v>
      </c>
    </row>
    <row r="35" spans="1:14">
      <c r="A35" s="76" t="s">
        <v>28</v>
      </c>
      <c r="B35" s="76" t="s">
        <v>82</v>
      </c>
      <c r="C35" s="17">
        <v>30000</v>
      </c>
      <c r="D35" s="16" t="s">
        <v>80</v>
      </c>
      <c r="E35" s="18" t="s">
        <v>49</v>
      </c>
      <c r="F35" s="76">
        <v>20181025</v>
      </c>
      <c r="G35" s="16" t="s">
        <v>80</v>
      </c>
      <c r="H35" s="19">
        <v>43272.0013793103</v>
      </c>
      <c r="I35" s="81">
        <v>239.001379310343</v>
      </c>
      <c r="J35" s="66">
        <v>4.35</v>
      </c>
      <c r="K35" s="108">
        <f t="shared" si="0"/>
        <v>866.379999999993</v>
      </c>
      <c r="L35" s="45"/>
      <c r="M35" s="109"/>
      <c r="N35" s="110">
        <f t="shared" si="1"/>
        <v>866.379999999993</v>
      </c>
    </row>
    <row r="36" spans="1:14">
      <c r="A36" s="76" t="s">
        <v>28</v>
      </c>
      <c r="B36" s="76" t="s">
        <v>83</v>
      </c>
      <c r="C36" s="17">
        <v>30000</v>
      </c>
      <c r="D36" s="16" t="s">
        <v>80</v>
      </c>
      <c r="E36" s="18" t="s">
        <v>49</v>
      </c>
      <c r="F36" s="76">
        <v>20181025</v>
      </c>
      <c r="G36" s="16" t="s">
        <v>80</v>
      </c>
      <c r="H36" s="19">
        <v>43180.1586206897</v>
      </c>
      <c r="I36" s="81">
        <v>147.158620689654</v>
      </c>
      <c r="J36" s="66">
        <v>4.35</v>
      </c>
      <c r="K36" s="108">
        <f t="shared" si="0"/>
        <v>533.449999999996</v>
      </c>
      <c r="L36" s="45"/>
      <c r="M36" s="109"/>
      <c r="N36" s="110">
        <f t="shared" si="1"/>
        <v>533.449999999996</v>
      </c>
    </row>
    <row r="37" spans="1:14">
      <c r="A37" s="76" t="s">
        <v>28</v>
      </c>
      <c r="B37" s="76" t="s">
        <v>84</v>
      </c>
      <c r="C37" s="17">
        <v>30000</v>
      </c>
      <c r="D37" s="16" t="s">
        <v>80</v>
      </c>
      <c r="E37" s="18" t="s">
        <v>49</v>
      </c>
      <c r="F37" s="76">
        <v>20181025</v>
      </c>
      <c r="G37" s="16" t="s">
        <v>80</v>
      </c>
      <c r="H37" s="19">
        <v>43272.0013793103</v>
      </c>
      <c r="I37" s="81">
        <v>239.001379310343</v>
      </c>
      <c r="J37" s="66">
        <v>4.35</v>
      </c>
      <c r="K37" s="108">
        <f t="shared" si="0"/>
        <v>866.379999999993</v>
      </c>
      <c r="L37" s="45"/>
      <c r="M37" s="109"/>
      <c r="N37" s="110">
        <f t="shared" si="1"/>
        <v>866.379999999993</v>
      </c>
    </row>
    <row r="38" spans="1:14">
      <c r="A38" s="76" t="s">
        <v>28</v>
      </c>
      <c r="B38" s="76" t="s">
        <v>85</v>
      </c>
      <c r="C38" s="17">
        <v>30000</v>
      </c>
      <c r="D38" s="16" t="s">
        <v>86</v>
      </c>
      <c r="E38" s="18" t="s">
        <v>49</v>
      </c>
      <c r="F38" s="76">
        <v>20181026</v>
      </c>
      <c r="G38" s="16" t="s">
        <v>86</v>
      </c>
      <c r="H38" s="19">
        <v>43272</v>
      </c>
      <c r="I38" s="81">
        <v>238</v>
      </c>
      <c r="J38" s="66">
        <v>4.35</v>
      </c>
      <c r="K38" s="108">
        <f t="shared" si="0"/>
        <v>862.75</v>
      </c>
      <c r="L38" s="45"/>
      <c r="M38" s="109"/>
      <c r="N38" s="110">
        <f t="shared" si="1"/>
        <v>862.75</v>
      </c>
    </row>
    <row r="39" spans="1:14">
      <c r="A39" s="76" t="s">
        <v>28</v>
      </c>
      <c r="B39" s="76" t="s">
        <v>87</v>
      </c>
      <c r="C39" s="17">
        <v>50000</v>
      </c>
      <c r="D39" s="16" t="s">
        <v>86</v>
      </c>
      <c r="E39" s="18" t="s">
        <v>49</v>
      </c>
      <c r="F39" s="76">
        <v>20181026</v>
      </c>
      <c r="G39" s="16" t="s">
        <v>86</v>
      </c>
      <c r="H39" s="19">
        <v>43271.9988965517</v>
      </c>
      <c r="I39" s="81">
        <v>237.998896551726</v>
      </c>
      <c r="J39" s="66">
        <v>4.35</v>
      </c>
      <c r="K39" s="108">
        <f t="shared" si="0"/>
        <v>1437.91000000001</v>
      </c>
      <c r="L39" s="45"/>
      <c r="M39" s="109"/>
      <c r="N39" s="110">
        <f t="shared" si="1"/>
        <v>1437.91000000001</v>
      </c>
    </row>
    <row r="40" spans="1:14">
      <c r="A40" s="76" t="s">
        <v>28</v>
      </c>
      <c r="B40" s="76" t="s">
        <v>88</v>
      </c>
      <c r="C40" s="17">
        <v>30000</v>
      </c>
      <c r="D40" s="16" t="s">
        <v>86</v>
      </c>
      <c r="E40" s="18" t="s">
        <v>49</v>
      </c>
      <c r="F40" s="76">
        <v>20181026</v>
      </c>
      <c r="G40" s="16" t="s">
        <v>86</v>
      </c>
      <c r="H40" s="19">
        <v>43272</v>
      </c>
      <c r="I40" s="81">
        <v>238</v>
      </c>
      <c r="J40" s="66">
        <v>4.35</v>
      </c>
      <c r="K40" s="108">
        <f t="shared" si="0"/>
        <v>862.75</v>
      </c>
      <c r="L40" s="45"/>
      <c r="M40" s="109"/>
      <c r="N40" s="110">
        <f t="shared" si="1"/>
        <v>862.75</v>
      </c>
    </row>
    <row r="41" spans="1:14">
      <c r="A41" s="76" t="s">
        <v>28</v>
      </c>
      <c r="B41" s="76" t="s">
        <v>89</v>
      </c>
      <c r="C41" s="17">
        <v>50000</v>
      </c>
      <c r="D41" s="16" t="s">
        <v>86</v>
      </c>
      <c r="E41" s="18" t="s">
        <v>49</v>
      </c>
      <c r="F41" s="76">
        <v>20181026</v>
      </c>
      <c r="G41" s="16" t="s">
        <v>86</v>
      </c>
      <c r="H41" s="19">
        <v>43260.2388965517</v>
      </c>
      <c r="I41" s="81">
        <v>226.238896551724</v>
      </c>
      <c r="J41" s="66">
        <v>4.35</v>
      </c>
      <c r="K41" s="108">
        <f t="shared" si="0"/>
        <v>1366.86</v>
      </c>
      <c r="L41" s="45"/>
      <c r="M41" s="109"/>
      <c r="N41" s="110">
        <f t="shared" si="1"/>
        <v>1366.86</v>
      </c>
    </row>
    <row r="42" spans="1:14">
      <c r="A42" s="76" t="s">
        <v>28</v>
      </c>
      <c r="B42" s="76" t="s">
        <v>90</v>
      </c>
      <c r="C42" s="17">
        <v>30000</v>
      </c>
      <c r="D42" s="16" t="s">
        <v>86</v>
      </c>
      <c r="E42" s="18" t="s">
        <v>49</v>
      </c>
      <c r="F42" s="76">
        <v>20181026</v>
      </c>
      <c r="G42" s="16" t="s">
        <v>86</v>
      </c>
      <c r="H42" s="19">
        <v>43272</v>
      </c>
      <c r="I42" s="81">
        <v>238</v>
      </c>
      <c r="J42" s="66">
        <v>4.35</v>
      </c>
      <c r="K42" s="108">
        <f t="shared" si="0"/>
        <v>862.75</v>
      </c>
      <c r="L42" s="45"/>
      <c r="M42" s="109"/>
      <c r="N42" s="110">
        <f t="shared" si="1"/>
        <v>862.75</v>
      </c>
    </row>
    <row r="43" spans="1:14">
      <c r="A43" s="76" t="s">
        <v>28</v>
      </c>
      <c r="B43" s="76" t="s">
        <v>91</v>
      </c>
      <c r="C43" s="17">
        <v>30000</v>
      </c>
      <c r="D43" s="16" t="s">
        <v>86</v>
      </c>
      <c r="E43" s="18" t="s">
        <v>49</v>
      </c>
      <c r="F43" s="76">
        <v>20181026</v>
      </c>
      <c r="G43" s="16" t="s">
        <v>86</v>
      </c>
      <c r="H43" s="19">
        <v>43272</v>
      </c>
      <c r="I43" s="81">
        <v>238</v>
      </c>
      <c r="J43" s="66">
        <v>4.35</v>
      </c>
      <c r="K43" s="108">
        <f t="shared" si="0"/>
        <v>862.75</v>
      </c>
      <c r="L43" s="45">
        <f>VLOOKUP($B$2:$B$124,[1]最终版本!C$5:M$109,11,0)</f>
        <v>20171210</v>
      </c>
      <c r="M43" s="109"/>
      <c r="N43" s="110">
        <f t="shared" si="1"/>
        <v>862.75</v>
      </c>
    </row>
    <row r="44" spans="1:14">
      <c r="A44" s="76" t="s">
        <v>28</v>
      </c>
      <c r="B44" s="76" t="s">
        <v>92</v>
      </c>
      <c r="C44" s="17">
        <v>30000</v>
      </c>
      <c r="D44" s="16" t="s">
        <v>86</v>
      </c>
      <c r="E44" s="18" t="s">
        <v>49</v>
      </c>
      <c r="F44" s="76">
        <v>20181026</v>
      </c>
      <c r="G44" s="16" t="s">
        <v>86</v>
      </c>
      <c r="H44" s="19">
        <v>43272</v>
      </c>
      <c r="I44" s="81">
        <v>238</v>
      </c>
      <c r="J44" s="66">
        <v>4.35</v>
      </c>
      <c r="K44" s="108">
        <f t="shared" si="0"/>
        <v>862.75</v>
      </c>
      <c r="L44" s="45"/>
      <c r="M44" s="109"/>
      <c r="N44" s="110">
        <f t="shared" si="1"/>
        <v>862.75</v>
      </c>
    </row>
    <row r="45" spans="1:14">
      <c r="A45" s="76" t="s">
        <v>28</v>
      </c>
      <c r="B45" s="76" t="s">
        <v>93</v>
      </c>
      <c r="C45" s="17">
        <v>30000</v>
      </c>
      <c r="D45" s="16" t="s">
        <v>86</v>
      </c>
      <c r="E45" s="18" t="s">
        <v>49</v>
      </c>
      <c r="F45" s="76">
        <v>20181026</v>
      </c>
      <c r="G45" s="16" t="s">
        <v>86</v>
      </c>
      <c r="H45" s="19">
        <v>43272</v>
      </c>
      <c r="I45" s="81">
        <v>238</v>
      </c>
      <c r="J45" s="66">
        <v>4.35</v>
      </c>
      <c r="K45" s="108">
        <f t="shared" si="0"/>
        <v>862.75</v>
      </c>
      <c r="L45" s="45"/>
      <c r="M45" s="109"/>
      <c r="N45" s="110">
        <f t="shared" si="1"/>
        <v>862.75</v>
      </c>
    </row>
    <row r="46" spans="1:14">
      <c r="A46" s="76" t="s">
        <v>28</v>
      </c>
      <c r="B46" s="76" t="s">
        <v>94</v>
      </c>
      <c r="C46" s="17">
        <v>50000</v>
      </c>
      <c r="D46" s="16" t="s">
        <v>86</v>
      </c>
      <c r="E46" s="18" t="s">
        <v>49</v>
      </c>
      <c r="F46" s="76">
        <v>20181026</v>
      </c>
      <c r="G46" s="16" t="s">
        <v>86</v>
      </c>
      <c r="H46" s="19">
        <v>43271.9988965517</v>
      </c>
      <c r="I46" s="81">
        <v>237.998896551726</v>
      </c>
      <c r="J46" s="66">
        <v>4.35</v>
      </c>
      <c r="K46" s="108">
        <f t="shared" si="0"/>
        <v>1437.91000000001</v>
      </c>
      <c r="L46" s="45"/>
      <c r="M46" s="109"/>
      <c r="N46" s="110">
        <f t="shared" si="1"/>
        <v>1437.91000000001</v>
      </c>
    </row>
    <row r="47" spans="1:14">
      <c r="A47" s="76" t="s">
        <v>28</v>
      </c>
      <c r="B47" s="76" t="s">
        <v>95</v>
      </c>
      <c r="C47" s="17">
        <v>50000</v>
      </c>
      <c r="D47" s="16" t="s">
        <v>96</v>
      </c>
      <c r="E47" s="18" t="s">
        <v>49</v>
      </c>
      <c r="F47" s="76">
        <v>20181027</v>
      </c>
      <c r="G47" s="16" t="s">
        <v>96</v>
      </c>
      <c r="H47" s="19">
        <v>43277.9991724138</v>
      </c>
      <c r="I47" s="81">
        <v>242.999172413794</v>
      </c>
      <c r="J47" s="66">
        <v>4.35</v>
      </c>
      <c r="K47" s="108">
        <f t="shared" si="0"/>
        <v>1468.12000000001</v>
      </c>
      <c r="L47" s="45"/>
      <c r="M47" s="109"/>
      <c r="N47" s="110">
        <f t="shared" si="1"/>
        <v>1468.12000000001</v>
      </c>
    </row>
    <row r="48" spans="1:14">
      <c r="A48" s="76" t="s">
        <v>28</v>
      </c>
      <c r="B48" s="76" t="s">
        <v>97</v>
      </c>
      <c r="C48" s="17">
        <v>30000</v>
      </c>
      <c r="D48" s="16" t="s">
        <v>96</v>
      </c>
      <c r="E48" s="18" t="s">
        <v>49</v>
      </c>
      <c r="F48" s="76">
        <v>20181027</v>
      </c>
      <c r="G48" s="16" t="s">
        <v>96</v>
      </c>
      <c r="H48" s="19">
        <v>43272.0013793103</v>
      </c>
      <c r="I48" s="81">
        <v>237.001379310343</v>
      </c>
      <c r="J48" s="66">
        <v>4.35</v>
      </c>
      <c r="K48" s="108">
        <f t="shared" si="0"/>
        <v>859.129999999993</v>
      </c>
      <c r="L48" s="45"/>
      <c r="M48" s="109"/>
      <c r="N48" s="110">
        <f t="shared" si="1"/>
        <v>859.129999999993</v>
      </c>
    </row>
    <row r="49" spans="1:14">
      <c r="A49" s="76" t="s">
        <v>28</v>
      </c>
      <c r="B49" s="76" t="s">
        <v>98</v>
      </c>
      <c r="C49" s="17">
        <v>30000</v>
      </c>
      <c r="D49" s="16" t="s">
        <v>99</v>
      </c>
      <c r="E49" s="18" t="s">
        <v>49</v>
      </c>
      <c r="F49" s="76">
        <v>20181029</v>
      </c>
      <c r="G49" s="16" t="s">
        <v>99</v>
      </c>
      <c r="H49" s="19">
        <v>43272.0013793103</v>
      </c>
      <c r="I49" s="81">
        <v>235.001379310343</v>
      </c>
      <c r="J49" s="66">
        <v>4.35</v>
      </c>
      <c r="K49" s="108">
        <f t="shared" si="0"/>
        <v>851.879999999993</v>
      </c>
      <c r="L49" s="45"/>
      <c r="M49" s="109"/>
      <c r="N49" s="110">
        <f t="shared" si="1"/>
        <v>851.879999999993</v>
      </c>
    </row>
    <row r="50" spans="1:14">
      <c r="A50" s="76" t="s">
        <v>28</v>
      </c>
      <c r="B50" s="76" t="s">
        <v>100</v>
      </c>
      <c r="C50" s="17">
        <v>30000</v>
      </c>
      <c r="D50" s="16" t="s">
        <v>99</v>
      </c>
      <c r="E50" s="18" t="s">
        <v>49</v>
      </c>
      <c r="F50" s="76">
        <v>20181029</v>
      </c>
      <c r="G50" s="16" t="s">
        <v>99</v>
      </c>
      <c r="H50" s="19">
        <v>43190.9696551724</v>
      </c>
      <c r="I50" s="81">
        <v>153.969655172412</v>
      </c>
      <c r="J50" s="66">
        <v>4.35</v>
      </c>
      <c r="K50" s="108">
        <f t="shared" si="0"/>
        <v>558.139999999994</v>
      </c>
      <c r="L50" s="45"/>
      <c r="M50" s="109"/>
      <c r="N50" s="110">
        <f t="shared" si="1"/>
        <v>558.139999999994</v>
      </c>
    </row>
    <row r="51" spans="1:14">
      <c r="A51" s="76" t="s">
        <v>28</v>
      </c>
      <c r="B51" s="76" t="s">
        <v>101</v>
      </c>
      <c r="C51" s="17">
        <v>30000</v>
      </c>
      <c r="D51" s="16" t="s">
        <v>99</v>
      </c>
      <c r="E51" s="18" t="s">
        <v>49</v>
      </c>
      <c r="F51" s="76">
        <v>20181029</v>
      </c>
      <c r="G51" s="16" t="s">
        <v>99</v>
      </c>
      <c r="H51" s="19">
        <v>43181.9406896552</v>
      </c>
      <c r="I51" s="81">
        <v>144.940689655174</v>
      </c>
      <c r="J51" s="66">
        <v>4.35</v>
      </c>
      <c r="K51" s="108">
        <f t="shared" si="0"/>
        <v>525.410000000006</v>
      </c>
      <c r="L51" s="45"/>
      <c r="M51" s="109"/>
      <c r="N51" s="110">
        <f t="shared" si="1"/>
        <v>525.410000000006</v>
      </c>
    </row>
    <row r="52" spans="1:14">
      <c r="A52" s="76" t="s">
        <v>28</v>
      </c>
      <c r="B52" s="76" t="s">
        <v>102</v>
      </c>
      <c r="C52" s="17">
        <v>30000</v>
      </c>
      <c r="D52" s="16" t="s">
        <v>99</v>
      </c>
      <c r="E52" s="18" t="s">
        <v>49</v>
      </c>
      <c r="F52" s="76">
        <v>20181029</v>
      </c>
      <c r="G52" s="16" t="s">
        <v>99</v>
      </c>
      <c r="H52" s="19">
        <v>43272.0013793103</v>
      </c>
      <c r="I52" s="81">
        <v>235.001379310343</v>
      </c>
      <c r="J52" s="66">
        <v>4.35</v>
      </c>
      <c r="K52" s="108">
        <f t="shared" si="0"/>
        <v>851.879999999993</v>
      </c>
      <c r="L52" s="45">
        <f>VLOOKUP($B$2:$B$124,[1]最终版本!C$5:M$109,11,0)</f>
        <v>20171210</v>
      </c>
      <c r="M52" s="109"/>
      <c r="N52" s="110">
        <f t="shared" si="1"/>
        <v>851.879999999993</v>
      </c>
    </row>
    <row r="53" spans="1:14">
      <c r="A53" s="76" t="s">
        <v>28</v>
      </c>
      <c r="B53" s="76" t="s">
        <v>103</v>
      </c>
      <c r="C53" s="17">
        <v>30000</v>
      </c>
      <c r="D53" s="16" t="s">
        <v>99</v>
      </c>
      <c r="E53" s="18" t="s">
        <v>49</v>
      </c>
      <c r="F53" s="76">
        <v>20181029</v>
      </c>
      <c r="G53" s="16" t="s">
        <v>99</v>
      </c>
      <c r="H53" s="19">
        <v>43272.0013793103</v>
      </c>
      <c r="I53" s="81">
        <v>235.001379310343</v>
      </c>
      <c r="J53" s="66">
        <v>4.35</v>
      </c>
      <c r="K53" s="108">
        <f t="shared" si="0"/>
        <v>851.879999999993</v>
      </c>
      <c r="L53" s="45"/>
      <c r="M53" s="109"/>
      <c r="N53" s="110">
        <f t="shared" si="1"/>
        <v>851.879999999993</v>
      </c>
    </row>
    <row r="54" spans="1:14">
      <c r="A54" s="76" t="s">
        <v>28</v>
      </c>
      <c r="B54" s="76" t="s">
        <v>104</v>
      </c>
      <c r="C54" s="17">
        <v>30000</v>
      </c>
      <c r="D54" s="16" t="s">
        <v>105</v>
      </c>
      <c r="E54" s="18" t="s">
        <v>49</v>
      </c>
      <c r="F54" s="76">
        <v>20181030</v>
      </c>
      <c r="G54" s="16" t="s">
        <v>105</v>
      </c>
      <c r="H54" s="19">
        <v>43212.2510344828</v>
      </c>
      <c r="I54" s="81">
        <v>174.251034482761</v>
      </c>
      <c r="J54" s="66">
        <v>4.35</v>
      </c>
      <c r="K54" s="108">
        <f t="shared" si="0"/>
        <v>631.660000000009</v>
      </c>
      <c r="L54" s="45"/>
      <c r="M54" s="109"/>
      <c r="N54" s="110">
        <f t="shared" si="1"/>
        <v>631.660000000009</v>
      </c>
    </row>
    <row r="55" spans="1:14">
      <c r="A55" s="76" t="s">
        <v>28</v>
      </c>
      <c r="B55" s="76" t="s">
        <v>106</v>
      </c>
      <c r="C55" s="17">
        <v>30000</v>
      </c>
      <c r="D55" s="16" t="s">
        <v>105</v>
      </c>
      <c r="E55" s="18" t="s">
        <v>49</v>
      </c>
      <c r="F55" s="76">
        <v>20181030</v>
      </c>
      <c r="G55" s="16" t="s">
        <v>105</v>
      </c>
      <c r="H55" s="19">
        <v>43272</v>
      </c>
      <c r="I55" s="81">
        <v>234</v>
      </c>
      <c r="J55" s="66">
        <v>4.35</v>
      </c>
      <c r="K55" s="108">
        <f t="shared" si="0"/>
        <v>848.25</v>
      </c>
      <c r="L55" s="45"/>
      <c r="M55" s="109"/>
      <c r="N55" s="110">
        <f t="shared" si="1"/>
        <v>848.25</v>
      </c>
    </row>
    <row r="56" spans="1:14">
      <c r="A56" s="76" t="s">
        <v>28</v>
      </c>
      <c r="B56" s="76" t="s">
        <v>107</v>
      </c>
      <c r="C56" s="17">
        <v>30000</v>
      </c>
      <c r="D56" s="16" t="s">
        <v>105</v>
      </c>
      <c r="E56" s="18" t="s">
        <v>49</v>
      </c>
      <c r="F56" s="76">
        <v>20181030</v>
      </c>
      <c r="G56" s="16" t="s">
        <v>105</v>
      </c>
      <c r="H56" s="19">
        <v>43255.5724137931</v>
      </c>
      <c r="I56" s="81">
        <v>217.572413793103</v>
      </c>
      <c r="J56" s="66">
        <v>4.35</v>
      </c>
      <c r="K56" s="108">
        <f t="shared" si="0"/>
        <v>788.699999999998</v>
      </c>
      <c r="L56" s="45"/>
      <c r="M56" s="109"/>
      <c r="N56" s="110">
        <f t="shared" si="1"/>
        <v>788.699999999998</v>
      </c>
    </row>
    <row r="57" spans="1:14">
      <c r="A57" s="76" t="s">
        <v>28</v>
      </c>
      <c r="B57" s="76" t="s">
        <v>108</v>
      </c>
      <c r="C57" s="17">
        <v>30000</v>
      </c>
      <c r="D57" s="16" t="s">
        <v>105</v>
      </c>
      <c r="E57" s="18" t="s">
        <v>49</v>
      </c>
      <c r="F57" s="76">
        <v>20181030</v>
      </c>
      <c r="G57" s="16" t="s">
        <v>105</v>
      </c>
      <c r="H57" s="19">
        <v>43272</v>
      </c>
      <c r="I57" s="81">
        <v>234</v>
      </c>
      <c r="J57" s="66">
        <v>4.35</v>
      </c>
      <c r="K57" s="108">
        <f t="shared" si="0"/>
        <v>848.25</v>
      </c>
      <c r="L57" s="45"/>
      <c r="M57" s="109"/>
      <c r="N57" s="110">
        <f t="shared" si="1"/>
        <v>848.25</v>
      </c>
    </row>
    <row r="58" spans="1:14">
      <c r="A58" s="76" t="s">
        <v>28</v>
      </c>
      <c r="B58" s="76" t="s">
        <v>109</v>
      </c>
      <c r="C58" s="17">
        <v>30000</v>
      </c>
      <c r="D58" s="16" t="s">
        <v>105</v>
      </c>
      <c r="E58" s="18" t="s">
        <v>49</v>
      </c>
      <c r="F58" s="76">
        <v>20181030</v>
      </c>
      <c r="G58" s="16" t="s">
        <v>105</v>
      </c>
      <c r="H58" s="19">
        <v>43203.8703448276</v>
      </c>
      <c r="I58" s="81">
        <v>165.870344827585</v>
      </c>
      <c r="J58" s="66">
        <v>4.35</v>
      </c>
      <c r="K58" s="108">
        <f t="shared" si="0"/>
        <v>601.279999999996</v>
      </c>
      <c r="L58" s="45"/>
      <c r="M58" s="109"/>
      <c r="N58" s="110">
        <f t="shared" si="1"/>
        <v>601.279999999996</v>
      </c>
    </row>
    <row r="59" spans="1:14">
      <c r="A59" s="76" t="s">
        <v>28</v>
      </c>
      <c r="B59" s="76" t="s">
        <v>110</v>
      </c>
      <c r="C59" s="17">
        <v>30000</v>
      </c>
      <c r="D59" s="16" t="s">
        <v>111</v>
      </c>
      <c r="E59" s="18" t="s">
        <v>49</v>
      </c>
      <c r="F59" s="76">
        <v>20181031</v>
      </c>
      <c r="G59" s="16" t="s">
        <v>111</v>
      </c>
      <c r="H59" s="19">
        <v>43241.7531034483</v>
      </c>
      <c r="I59" s="81">
        <v>202.753103448274</v>
      </c>
      <c r="J59" s="66">
        <v>4.35</v>
      </c>
      <c r="K59" s="108">
        <f t="shared" si="0"/>
        <v>734.979999999993</v>
      </c>
      <c r="L59" s="45"/>
      <c r="M59" s="109"/>
      <c r="N59" s="110">
        <f t="shared" si="1"/>
        <v>734.979999999993</v>
      </c>
    </row>
    <row r="60" spans="1:14">
      <c r="A60" s="76" t="s">
        <v>28</v>
      </c>
      <c r="B60" s="76" t="s">
        <v>112</v>
      </c>
      <c r="C60" s="17">
        <v>30000</v>
      </c>
      <c r="D60" s="16" t="s">
        <v>111</v>
      </c>
      <c r="E60" s="18" t="s">
        <v>49</v>
      </c>
      <c r="F60" s="76">
        <v>20181031</v>
      </c>
      <c r="G60" s="16" t="s">
        <v>111</v>
      </c>
      <c r="H60" s="19">
        <v>43201.7917241379</v>
      </c>
      <c r="I60" s="81">
        <v>162.791724137933</v>
      </c>
      <c r="J60" s="66">
        <v>4.35</v>
      </c>
      <c r="K60" s="108">
        <f t="shared" si="0"/>
        <v>590.120000000007</v>
      </c>
      <c r="L60" s="45"/>
      <c r="M60" s="109"/>
      <c r="N60" s="110">
        <f t="shared" si="1"/>
        <v>590.120000000007</v>
      </c>
    </row>
    <row r="61" spans="1:14">
      <c r="A61" s="76" t="s">
        <v>28</v>
      </c>
      <c r="B61" s="76" t="s">
        <v>113</v>
      </c>
      <c r="C61" s="17">
        <v>50000</v>
      </c>
      <c r="D61" s="16" t="s">
        <v>111</v>
      </c>
      <c r="E61" s="18" t="s">
        <v>49</v>
      </c>
      <c r="F61" s="76">
        <v>20181031</v>
      </c>
      <c r="G61" s="16" t="s">
        <v>111</v>
      </c>
      <c r="H61" s="19">
        <v>43271.9986206897</v>
      </c>
      <c r="I61" s="81">
        <v>232.998620689657</v>
      </c>
      <c r="J61" s="66">
        <v>4.35</v>
      </c>
      <c r="K61" s="108">
        <f t="shared" si="0"/>
        <v>1407.70000000001</v>
      </c>
      <c r="L61" s="45"/>
      <c r="M61" s="109"/>
      <c r="N61" s="110">
        <f t="shared" si="1"/>
        <v>1407.70000000001</v>
      </c>
    </row>
    <row r="62" spans="1:14">
      <c r="A62" s="76" t="s">
        <v>28</v>
      </c>
      <c r="B62" s="76" t="s">
        <v>114</v>
      </c>
      <c r="C62" s="17">
        <v>30000</v>
      </c>
      <c r="D62" s="16" t="s">
        <v>111</v>
      </c>
      <c r="E62" s="18" t="s">
        <v>49</v>
      </c>
      <c r="F62" s="76">
        <v>20181031</v>
      </c>
      <c r="G62" s="16" t="s">
        <v>111</v>
      </c>
      <c r="H62" s="19">
        <v>43192.7765517241</v>
      </c>
      <c r="I62" s="81">
        <v>153.776551724135</v>
      </c>
      <c r="J62" s="66">
        <v>4.35</v>
      </c>
      <c r="K62" s="108">
        <f t="shared" si="0"/>
        <v>557.439999999989</v>
      </c>
      <c r="L62" s="45"/>
      <c r="M62" s="109"/>
      <c r="N62" s="110">
        <f t="shared" si="1"/>
        <v>557.439999999989</v>
      </c>
    </row>
    <row r="63" spans="1:14">
      <c r="A63" s="76" t="s">
        <v>28</v>
      </c>
      <c r="B63" s="76" t="s">
        <v>115</v>
      </c>
      <c r="C63" s="17">
        <v>30000</v>
      </c>
      <c r="D63" s="16" t="s">
        <v>111</v>
      </c>
      <c r="E63" s="18" t="s">
        <v>49</v>
      </c>
      <c r="F63" s="76">
        <v>20181031</v>
      </c>
      <c r="G63" s="16" t="s">
        <v>111</v>
      </c>
      <c r="H63" s="19">
        <v>43129</v>
      </c>
      <c r="I63" s="81">
        <v>90</v>
      </c>
      <c r="J63" s="66">
        <v>4.35</v>
      </c>
      <c r="K63" s="108">
        <f t="shared" si="0"/>
        <v>326.25</v>
      </c>
      <c r="L63" s="45">
        <f>VLOOKUP($B$2:$B$124,[1]最终版本!C$5:M$109,11,0)</f>
        <v>20171210</v>
      </c>
      <c r="M63" s="109"/>
      <c r="N63" s="110">
        <f t="shared" si="1"/>
        <v>326.25</v>
      </c>
    </row>
    <row r="64" spans="1:14">
      <c r="A64" s="76" t="s">
        <v>28</v>
      </c>
      <c r="B64" s="76" t="s">
        <v>116</v>
      </c>
      <c r="C64" s="17">
        <v>30000</v>
      </c>
      <c r="D64" s="16" t="s">
        <v>117</v>
      </c>
      <c r="E64" s="18" t="s">
        <v>49</v>
      </c>
      <c r="F64" s="76">
        <v>20181101</v>
      </c>
      <c r="G64" s="16" t="s">
        <v>117</v>
      </c>
      <c r="H64" s="19">
        <v>43272</v>
      </c>
      <c r="I64" s="81">
        <v>232</v>
      </c>
      <c r="J64" s="66">
        <v>4.35</v>
      </c>
      <c r="K64" s="108">
        <f t="shared" si="0"/>
        <v>841</v>
      </c>
      <c r="L64" s="45"/>
      <c r="M64" s="109"/>
      <c r="N64" s="110">
        <f t="shared" si="1"/>
        <v>841</v>
      </c>
    </row>
    <row r="65" spans="1:14">
      <c r="A65" s="76" t="s">
        <v>28</v>
      </c>
      <c r="B65" s="76" t="s">
        <v>118</v>
      </c>
      <c r="C65" s="17">
        <v>20000</v>
      </c>
      <c r="D65" s="16" t="s">
        <v>117</v>
      </c>
      <c r="E65" s="18" t="s">
        <v>49</v>
      </c>
      <c r="F65" s="76">
        <v>20181025</v>
      </c>
      <c r="G65" s="16" t="s">
        <v>117</v>
      </c>
      <c r="H65" s="19">
        <v>43130.5875862069</v>
      </c>
      <c r="I65" s="81">
        <v>90.5875862068933</v>
      </c>
      <c r="J65" s="66">
        <v>4.35</v>
      </c>
      <c r="K65" s="108">
        <f t="shared" si="0"/>
        <v>218.919999999992</v>
      </c>
      <c r="L65" s="45"/>
      <c r="M65" s="109"/>
      <c r="N65" s="110">
        <f t="shared" si="1"/>
        <v>218.919999999992</v>
      </c>
    </row>
    <row r="66" spans="1:14">
      <c r="A66" s="76" t="s">
        <v>28</v>
      </c>
      <c r="B66" s="76" t="s">
        <v>119</v>
      </c>
      <c r="C66" s="17">
        <v>30000</v>
      </c>
      <c r="D66" s="16" t="s">
        <v>117</v>
      </c>
      <c r="E66" s="18" t="s">
        <v>49</v>
      </c>
      <c r="F66" s="76">
        <v>20181101</v>
      </c>
      <c r="G66" s="16" t="s">
        <v>117</v>
      </c>
      <c r="H66" s="19">
        <v>43272</v>
      </c>
      <c r="I66" s="81">
        <v>232</v>
      </c>
      <c r="J66" s="66">
        <v>4.35</v>
      </c>
      <c r="K66" s="108">
        <f t="shared" ref="K66:K108" si="2">N66-O66</f>
        <v>841</v>
      </c>
      <c r="L66" s="45"/>
      <c r="M66" s="109"/>
      <c r="N66" s="110">
        <f t="shared" ref="N66:N108" si="3">C66*I66*J66/36000</f>
        <v>841</v>
      </c>
    </row>
    <row r="67" spans="1:14">
      <c r="A67" s="76" t="s">
        <v>28</v>
      </c>
      <c r="B67" s="76" t="s">
        <v>120</v>
      </c>
      <c r="C67" s="17">
        <v>30000</v>
      </c>
      <c r="D67" s="16" t="s">
        <v>117</v>
      </c>
      <c r="E67" s="18" t="s">
        <v>49</v>
      </c>
      <c r="F67" s="76">
        <v>20181101</v>
      </c>
      <c r="G67" s="16" t="s">
        <v>117</v>
      </c>
      <c r="H67" s="19">
        <v>43272</v>
      </c>
      <c r="I67" s="81">
        <v>232</v>
      </c>
      <c r="J67" s="66">
        <v>4.35</v>
      </c>
      <c r="K67" s="108">
        <f t="shared" si="2"/>
        <v>841</v>
      </c>
      <c r="L67" s="45"/>
      <c r="M67" s="109"/>
      <c r="N67" s="110">
        <f t="shared" si="3"/>
        <v>841</v>
      </c>
    </row>
    <row r="68" spans="1:14">
      <c r="A68" s="76" t="s">
        <v>28</v>
      </c>
      <c r="B68" s="76" t="s">
        <v>121</v>
      </c>
      <c r="C68" s="17">
        <v>30000</v>
      </c>
      <c r="D68" s="16" t="s">
        <v>117</v>
      </c>
      <c r="E68" s="18" t="s">
        <v>49</v>
      </c>
      <c r="F68" s="76">
        <v>20181031</v>
      </c>
      <c r="G68" s="16" t="s">
        <v>117</v>
      </c>
      <c r="H68" s="19">
        <v>43272</v>
      </c>
      <c r="I68" s="81">
        <v>232</v>
      </c>
      <c r="J68" s="66">
        <v>4.35</v>
      </c>
      <c r="K68" s="108">
        <f t="shared" si="2"/>
        <v>841</v>
      </c>
      <c r="L68" s="45"/>
      <c r="M68" s="109"/>
      <c r="N68" s="110">
        <f t="shared" si="3"/>
        <v>841</v>
      </c>
    </row>
    <row r="69" spans="1:14">
      <c r="A69" s="76" t="s">
        <v>28</v>
      </c>
      <c r="B69" s="76" t="s">
        <v>122</v>
      </c>
      <c r="C69" s="17">
        <v>30000</v>
      </c>
      <c r="D69" s="16" t="s">
        <v>123</v>
      </c>
      <c r="E69" s="18" t="s">
        <v>49</v>
      </c>
      <c r="F69" s="76">
        <v>20181102</v>
      </c>
      <c r="G69" s="16" t="s">
        <v>123</v>
      </c>
      <c r="H69" s="19">
        <v>43272.0013793103</v>
      </c>
      <c r="I69" s="81">
        <v>231.001379310343</v>
      </c>
      <c r="J69" s="66">
        <v>4.35</v>
      </c>
      <c r="K69" s="108">
        <f t="shared" si="2"/>
        <v>837.379999999993</v>
      </c>
      <c r="L69" s="45"/>
      <c r="M69" s="109"/>
      <c r="N69" s="110">
        <f t="shared" si="3"/>
        <v>837.379999999993</v>
      </c>
    </row>
    <row r="70" spans="1:14">
      <c r="A70" s="76" t="s">
        <v>28</v>
      </c>
      <c r="B70" s="76" t="s">
        <v>124</v>
      </c>
      <c r="C70" s="17">
        <v>30000</v>
      </c>
      <c r="D70" s="16" t="s">
        <v>123</v>
      </c>
      <c r="E70" s="18" t="s">
        <v>49</v>
      </c>
      <c r="F70" s="76">
        <v>20181102</v>
      </c>
      <c r="G70" s="16" t="s">
        <v>123</v>
      </c>
      <c r="H70" s="19">
        <v>43181.08</v>
      </c>
      <c r="I70" s="81">
        <v>140.080000000002</v>
      </c>
      <c r="J70" s="66">
        <v>4.35</v>
      </c>
      <c r="K70" s="108">
        <f t="shared" si="2"/>
        <v>507.790000000007</v>
      </c>
      <c r="L70" s="45"/>
      <c r="M70" s="109"/>
      <c r="N70" s="110">
        <f t="shared" si="3"/>
        <v>507.790000000007</v>
      </c>
    </row>
    <row r="71" spans="1:14">
      <c r="A71" s="76" t="s">
        <v>28</v>
      </c>
      <c r="B71" s="76" t="s">
        <v>125</v>
      </c>
      <c r="C71" s="17">
        <v>30000</v>
      </c>
      <c r="D71" s="16" t="s">
        <v>123</v>
      </c>
      <c r="E71" s="18" t="s">
        <v>49</v>
      </c>
      <c r="F71" s="76">
        <v>20181102</v>
      </c>
      <c r="G71" s="16" t="s">
        <v>123</v>
      </c>
      <c r="H71" s="19">
        <v>43272.0013793103</v>
      </c>
      <c r="I71" s="81">
        <v>231.001379310343</v>
      </c>
      <c r="J71" s="66">
        <v>4.35</v>
      </c>
      <c r="K71" s="108">
        <f t="shared" si="2"/>
        <v>837.379999999993</v>
      </c>
      <c r="L71" s="45"/>
      <c r="M71" s="109"/>
      <c r="N71" s="110">
        <f t="shared" si="3"/>
        <v>837.379999999993</v>
      </c>
    </row>
    <row r="72" spans="1:14">
      <c r="A72" s="76" t="s">
        <v>28</v>
      </c>
      <c r="B72" s="76" t="s">
        <v>126</v>
      </c>
      <c r="C72" s="17">
        <v>30000</v>
      </c>
      <c r="D72" s="16" t="s">
        <v>123</v>
      </c>
      <c r="E72" s="18" t="s">
        <v>49</v>
      </c>
      <c r="F72" s="76">
        <v>20181102</v>
      </c>
      <c r="G72" s="16" t="s">
        <v>123</v>
      </c>
      <c r="H72" s="19">
        <v>43272.0013793103</v>
      </c>
      <c r="I72" s="81">
        <v>231.001379310343</v>
      </c>
      <c r="J72" s="66">
        <v>4.35</v>
      </c>
      <c r="K72" s="108">
        <f t="shared" si="2"/>
        <v>837.379999999993</v>
      </c>
      <c r="L72" s="45"/>
      <c r="M72" s="109"/>
      <c r="N72" s="110">
        <f t="shared" si="3"/>
        <v>837.379999999993</v>
      </c>
    </row>
    <row r="73" spans="1:14">
      <c r="A73" s="76" t="s">
        <v>28</v>
      </c>
      <c r="B73" s="76" t="s">
        <v>127</v>
      </c>
      <c r="C73" s="17">
        <v>30000</v>
      </c>
      <c r="D73" s="16" t="s">
        <v>123</v>
      </c>
      <c r="E73" s="18" t="s">
        <v>49</v>
      </c>
      <c r="F73" s="76">
        <v>20181102</v>
      </c>
      <c r="G73" s="16" t="s">
        <v>123</v>
      </c>
      <c r="H73" s="19">
        <v>43272.0013793103</v>
      </c>
      <c r="I73" s="81">
        <v>231.001379310343</v>
      </c>
      <c r="J73" s="66">
        <v>4.35</v>
      </c>
      <c r="K73" s="108">
        <f t="shared" si="2"/>
        <v>837.379999999993</v>
      </c>
      <c r="L73" s="45"/>
      <c r="M73" s="109"/>
      <c r="N73" s="110">
        <f t="shared" si="3"/>
        <v>837.379999999993</v>
      </c>
    </row>
    <row r="74" spans="1:14">
      <c r="A74" s="76" t="s">
        <v>28</v>
      </c>
      <c r="B74" s="76" t="s">
        <v>128</v>
      </c>
      <c r="C74" s="17">
        <v>30000</v>
      </c>
      <c r="D74" s="16" t="s">
        <v>123</v>
      </c>
      <c r="E74" s="18" t="s">
        <v>49</v>
      </c>
      <c r="F74" s="76">
        <v>20181102</v>
      </c>
      <c r="G74" s="16" t="s">
        <v>123</v>
      </c>
      <c r="H74" s="19">
        <v>43272.0013793103</v>
      </c>
      <c r="I74" s="81">
        <v>231.001379310343</v>
      </c>
      <c r="J74" s="66">
        <v>4.35</v>
      </c>
      <c r="K74" s="108">
        <f t="shared" si="2"/>
        <v>837.379999999993</v>
      </c>
      <c r="L74" s="45"/>
      <c r="M74" s="109"/>
      <c r="N74" s="110">
        <f t="shared" si="3"/>
        <v>837.379999999993</v>
      </c>
    </row>
    <row r="75" spans="1:14">
      <c r="A75" s="76" t="s">
        <v>28</v>
      </c>
      <c r="B75" s="76" t="s">
        <v>129</v>
      </c>
      <c r="C75" s="17">
        <v>30000</v>
      </c>
      <c r="D75" s="16" t="s">
        <v>123</v>
      </c>
      <c r="E75" s="18" t="s">
        <v>49</v>
      </c>
      <c r="F75" s="76">
        <v>20181102</v>
      </c>
      <c r="G75" s="16" t="s">
        <v>123</v>
      </c>
      <c r="H75" s="19">
        <v>43272.0013793103</v>
      </c>
      <c r="I75" s="81">
        <v>231.001379310343</v>
      </c>
      <c r="J75" s="66">
        <v>4.35</v>
      </c>
      <c r="K75" s="108">
        <f t="shared" si="2"/>
        <v>837.379999999993</v>
      </c>
      <c r="L75" s="45">
        <f>VLOOKUP($B$2:$B$124,[1]最终版本!C$5:M$109,11,0)</f>
        <v>20171210</v>
      </c>
      <c r="M75" s="109"/>
      <c r="N75" s="110">
        <f t="shared" si="3"/>
        <v>837.379999999993</v>
      </c>
    </row>
    <row r="76" spans="1:14">
      <c r="A76" s="76" t="s">
        <v>28</v>
      </c>
      <c r="B76" s="76" t="s">
        <v>130</v>
      </c>
      <c r="C76" s="17">
        <v>30000</v>
      </c>
      <c r="D76" s="16" t="s">
        <v>131</v>
      </c>
      <c r="E76" s="18" t="s">
        <v>49</v>
      </c>
      <c r="F76" s="76">
        <v>20181107</v>
      </c>
      <c r="G76" s="16" t="s">
        <v>131</v>
      </c>
      <c r="H76" s="19">
        <v>43210.0027586207</v>
      </c>
      <c r="I76" s="81">
        <v>164.002758620692</v>
      </c>
      <c r="J76" s="66">
        <v>4.35</v>
      </c>
      <c r="K76" s="108">
        <f t="shared" si="2"/>
        <v>594.510000000008</v>
      </c>
      <c r="L76" s="45"/>
      <c r="M76" s="109"/>
      <c r="N76" s="110">
        <f t="shared" si="3"/>
        <v>594.510000000008</v>
      </c>
    </row>
    <row r="77" spans="1:14">
      <c r="A77" s="76" t="s">
        <v>28</v>
      </c>
      <c r="B77" s="76" t="s">
        <v>132</v>
      </c>
      <c r="C77" s="17">
        <v>30000</v>
      </c>
      <c r="D77" s="16" t="s">
        <v>131</v>
      </c>
      <c r="E77" s="18" t="s">
        <v>49</v>
      </c>
      <c r="F77" s="76">
        <v>20181107</v>
      </c>
      <c r="G77" s="16" t="s">
        <v>131</v>
      </c>
      <c r="H77" s="19">
        <v>43189.0013793103</v>
      </c>
      <c r="I77" s="81">
        <v>143.001379310343</v>
      </c>
      <c r="J77" s="66">
        <v>4.35</v>
      </c>
      <c r="K77" s="108">
        <f t="shared" si="2"/>
        <v>518.379999999993</v>
      </c>
      <c r="L77" s="45"/>
      <c r="M77" s="109"/>
      <c r="N77" s="110">
        <f t="shared" si="3"/>
        <v>518.379999999993</v>
      </c>
    </row>
    <row r="78" spans="1:14">
      <c r="A78" s="76" t="s">
        <v>28</v>
      </c>
      <c r="B78" s="76" t="s">
        <v>133</v>
      </c>
      <c r="C78" s="17">
        <v>30000</v>
      </c>
      <c r="D78" s="16" t="s">
        <v>131</v>
      </c>
      <c r="E78" s="18" t="s">
        <v>49</v>
      </c>
      <c r="F78" s="76">
        <v>20181107</v>
      </c>
      <c r="G78" s="16" t="s">
        <v>131</v>
      </c>
      <c r="H78" s="19">
        <v>43188</v>
      </c>
      <c r="I78" s="81">
        <v>142</v>
      </c>
      <c r="J78" s="66">
        <v>4.35</v>
      </c>
      <c r="K78" s="108">
        <f t="shared" si="2"/>
        <v>514.75</v>
      </c>
      <c r="L78" s="45"/>
      <c r="M78" s="109"/>
      <c r="N78" s="110">
        <f t="shared" si="3"/>
        <v>514.75</v>
      </c>
    </row>
    <row r="79" spans="1:14">
      <c r="A79" s="76" t="s">
        <v>28</v>
      </c>
      <c r="B79" s="76" t="s">
        <v>134</v>
      </c>
      <c r="C79" s="17">
        <v>50000</v>
      </c>
      <c r="D79" s="16" t="s">
        <v>131</v>
      </c>
      <c r="E79" s="18" t="s">
        <v>49</v>
      </c>
      <c r="F79" s="76">
        <v>20181107</v>
      </c>
      <c r="G79" s="16" t="s">
        <v>131</v>
      </c>
      <c r="H79" s="19">
        <v>43209.9994482759</v>
      </c>
      <c r="I79" s="81">
        <v>163.999448275863</v>
      </c>
      <c r="J79" s="66">
        <v>4.35</v>
      </c>
      <c r="K79" s="108">
        <f t="shared" si="2"/>
        <v>990.830000000005</v>
      </c>
      <c r="L79" s="45">
        <f>VLOOKUP($B$2:$B$124,[1]最终版本!C$5:M$109,11,0)</f>
        <v>20171210</v>
      </c>
      <c r="M79" s="109"/>
      <c r="N79" s="110">
        <f t="shared" si="3"/>
        <v>990.830000000005</v>
      </c>
    </row>
    <row r="80" spans="1:14">
      <c r="A80" s="76" t="s">
        <v>28</v>
      </c>
      <c r="B80" s="76" t="s">
        <v>135</v>
      </c>
      <c r="C80" s="17">
        <v>50000</v>
      </c>
      <c r="D80" s="16" t="s">
        <v>136</v>
      </c>
      <c r="E80" s="18" t="s">
        <v>49</v>
      </c>
      <c r="F80" s="76">
        <v>20181108</v>
      </c>
      <c r="G80" s="16" t="s">
        <v>136</v>
      </c>
      <c r="H80" s="19">
        <v>43277.9991724138</v>
      </c>
      <c r="I80" s="81">
        <v>230.999172413794</v>
      </c>
      <c r="J80" s="66">
        <v>4.35</v>
      </c>
      <c r="K80" s="108">
        <f t="shared" si="2"/>
        <v>1395.62000000001</v>
      </c>
      <c r="L80" s="45"/>
      <c r="M80" s="109"/>
      <c r="N80" s="110">
        <f t="shared" si="3"/>
        <v>1395.62000000001</v>
      </c>
    </row>
    <row r="81" spans="1:14">
      <c r="A81" s="76" t="s">
        <v>28</v>
      </c>
      <c r="B81" s="76" t="s">
        <v>137</v>
      </c>
      <c r="C81" s="17">
        <v>50000</v>
      </c>
      <c r="D81" s="16" t="s">
        <v>136</v>
      </c>
      <c r="E81" s="18" t="s">
        <v>49</v>
      </c>
      <c r="F81" s="76">
        <v>20181108</v>
      </c>
      <c r="G81" s="16" t="s">
        <v>136</v>
      </c>
      <c r="H81" s="19">
        <v>43209.9980689655</v>
      </c>
      <c r="I81" s="81">
        <v>162.99806896552</v>
      </c>
      <c r="J81" s="66">
        <v>4.35</v>
      </c>
      <c r="K81" s="108">
        <f t="shared" si="2"/>
        <v>984.780000000017</v>
      </c>
      <c r="L81" s="45">
        <f>VLOOKUP($B$2:$B$124,[1]最终版本!C$5:M$109,11,0)</f>
        <v>20171210</v>
      </c>
      <c r="M81" s="109"/>
      <c r="N81" s="110">
        <f t="shared" si="3"/>
        <v>984.780000000017</v>
      </c>
    </row>
    <row r="82" spans="1:14">
      <c r="A82" s="76" t="s">
        <v>28</v>
      </c>
      <c r="B82" s="76" t="s">
        <v>138</v>
      </c>
      <c r="C82" s="17">
        <v>50000</v>
      </c>
      <c r="D82" s="16" t="s">
        <v>139</v>
      </c>
      <c r="E82" s="18" t="s">
        <v>49</v>
      </c>
      <c r="F82" s="76">
        <v>20181110</v>
      </c>
      <c r="G82" s="16" t="s">
        <v>139</v>
      </c>
      <c r="H82" s="19">
        <v>43215.9986206897</v>
      </c>
      <c r="I82" s="81">
        <v>166.998620689657</v>
      </c>
      <c r="J82" s="66">
        <v>4.35</v>
      </c>
      <c r="K82" s="108">
        <f t="shared" si="2"/>
        <v>1008.95000000001</v>
      </c>
      <c r="L82" s="45">
        <f>VLOOKUP($B$2:$B$124,[1]最终版本!C$5:M$109,11,0)</f>
        <v>20171210</v>
      </c>
      <c r="M82" s="109"/>
      <c r="N82" s="110">
        <f t="shared" si="3"/>
        <v>1008.95000000001</v>
      </c>
    </row>
    <row r="83" spans="1:14">
      <c r="A83" s="76" t="s">
        <v>28</v>
      </c>
      <c r="B83" s="76" t="s">
        <v>140</v>
      </c>
      <c r="C83" s="17">
        <v>50000</v>
      </c>
      <c r="D83" s="16" t="s">
        <v>139</v>
      </c>
      <c r="E83" s="18" t="s">
        <v>49</v>
      </c>
      <c r="F83" s="76">
        <v>20181110</v>
      </c>
      <c r="G83" s="16" t="s">
        <v>139</v>
      </c>
      <c r="H83" s="19">
        <v>43283.9980689655</v>
      </c>
      <c r="I83" s="81">
        <v>234.99806896552</v>
      </c>
      <c r="J83" s="66">
        <v>4.35</v>
      </c>
      <c r="K83" s="108">
        <f t="shared" si="2"/>
        <v>1419.78000000002</v>
      </c>
      <c r="L83" s="45">
        <f>VLOOKUP($B$2:$B$124,[1]最终版本!C$5:M$109,11,0)</f>
        <v>20171210</v>
      </c>
      <c r="M83" s="109"/>
      <c r="N83" s="110">
        <f t="shared" si="3"/>
        <v>1419.78000000002</v>
      </c>
    </row>
    <row r="84" spans="1:14">
      <c r="A84" s="76" t="s">
        <v>28</v>
      </c>
      <c r="B84" s="76" t="s">
        <v>141</v>
      </c>
      <c r="C84" s="17">
        <v>50000</v>
      </c>
      <c r="D84" s="16" t="s">
        <v>139</v>
      </c>
      <c r="E84" s="18" t="s">
        <v>49</v>
      </c>
      <c r="F84" s="76">
        <v>20181110</v>
      </c>
      <c r="G84" s="16" t="s">
        <v>139</v>
      </c>
      <c r="H84" s="19">
        <v>43169</v>
      </c>
      <c r="I84" s="81">
        <v>120</v>
      </c>
      <c r="J84" s="66">
        <v>4.35</v>
      </c>
      <c r="K84" s="108">
        <f t="shared" si="2"/>
        <v>725</v>
      </c>
      <c r="L84" s="45">
        <f>VLOOKUP($B$2:$B$124,[1]最终版本!C$5:M$109,11,0)</f>
        <v>20171210</v>
      </c>
      <c r="M84" s="109"/>
      <c r="N84" s="110">
        <f t="shared" si="3"/>
        <v>725</v>
      </c>
    </row>
    <row r="85" spans="1:14">
      <c r="A85" s="76" t="s">
        <v>28</v>
      </c>
      <c r="B85" s="76" t="s">
        <v>142</v>
      </c>
      <c r="C85" s="17">
        <v>30000</v>
      </c>
      <c r="D85" s="16" t="s">
        <v>139</v>
      </c>
      <c r="E85" s="18" t="s">
        <v>49</v>
      </c>
      <c r="F85" s="76">
        <v>20181110</v>
      </c>
      <c r="G85" s="16" t="s">
        <v>139</v>
      </c>
      <c r="H85" s="19">
        <v>43230.0013793103</v>
      </c>
      <c r="I85" s="81">
        <v>181.001379310343</v>
      </c>
      <c r="J85" s="66">
        <v>4.35</v>
      </c>
      <c r="K85" s="108">
        <f t="shared" si="2"/>
        <v>656.129999999993</v>
      </c>
      <c r="L85" s="45"/>
      <c r="M85" s="109"/>
      <c r="N85" s="110">
        <f t="shared" si="3"/>
        <v>656.129999999993</v>
      </c>
    </row>
    <row r="86" spans="1:14">
      <c r="A86" s="76" t="s">
        <v>28</v>
      </c>
      <c r="B86" s="76" t="s">
        <v>143</v>
      </c>
      <c r="C86" s="17">
        <v>30000</v>
      </c>
      <c r="D86" s="16" t="s">
        <v>144</v>
      </c>
      <c r="E86" s="18" t="s">
        <v>49</v>
      </c>
      <c r="F86" s="76">
        <v>20181113</v>
      </c>
      <c r="G86" s="16" t="s">
        <v>144</v>
      </c>
      <c r="H86" s="19">
        <v>43233.0013793103</v>
      </c>
      <c r="I86" s="81">
        <v>181.001379310343</v>
      </c>
      <c r="J86" s="66">
        <v>4.35</v>
      </c>
      <c r="K86" s="108">
        <f t="shared" si="2"/>
        <v>656.129999999993</v>
      </c>
      <c r="L86" s="45">
        <f>VLOOKUP($B$2:$B$124,[1]最终版本!C$5:M$109,11,0)</f>
        <v>20171210</v>
      </c>
      <c r="M86" s="109"/>
      <c r="N86" s="110">
        <f t="shared" si="3"/>
        <v>656.129999999993</v>
      </c>
    </row>
    <row r="87" spans="1:14">
      <c r="A87" s="76" t="s">
        <v>28</v>
      </c>
      <c r="B87" s="76" t="s">
        <v>145</v>
      </c>
      <c r="C87" s="17">
        <v>30000</v>
      </c>
      <c r="D87" s="16" t="s">
        <v>146</v>
      </c>
      <c r="E87" s="18" t="s">
        <v>49</v>
      </c>
      <c r="F87" s="76">
        <v>20181114</v>
      </c>
      <c r="G87" s="16" t="s">
        <v>146</v>
      </c>
      <c r="H87" s="19">
        <v>43210</v>
      </c>
      <c r="I87" s="81">
        <v>156</v>
      </c>
      <c r="J87" s="66">
        <v>4.35</v>
      </c>
      <c r="K87" s="108">
        <f t="shared" si="2"/>
        <v>565.5</v>
      </c>
      <c r="L87" s="45"/>
      <c r="M87" s="109"/>
      <c r="N87" s="110">
        <f t="shared" si="3"/>
        <v>565.5</v>
      </c>
    </row>
    <row r="88" spans="1:14">
      <c r="A88" s="76" t="s">
        <v>28</v>
      </c>
      <c r="B88" s="76" t="s">
        <v>147</v>
      </c>
      <c r="C88" s="17">
        <v>50000</v>
      </c>
      <c r="D88" s="16" t="s">
        <v>148</v>
      </c>
      <c r="E88" s="18" t="s">
        <v>49</v>
      </c>
      <c r="F88" s="76">
        <v>20181116</v>
      </c>
      <c r="G88" s="16" t="s">
        <v>148</v>
      </c>
      <c r="H88" s="19">
        <v>43216.0002758621</v>
      </c>
      <c r="I88" s="81">
        <v>161.000275862069</v>
      </c>
      <c r="J88" s="66">
        <v>4.35</v>
      </c>
      <c r="K88" s="108">
        <f t="shared" si="2"/>
        <v>972.71</v>
      </c>
      <c r="L88" s="45"/>
      <c r="M88" s="109"/>
      <c r="N88" s="110">
        <f t="shared" si="3"/>
        <v>972.71</v>
      </c>
    </row>
    <row r="89" spans="1:14">
      <c r="A89" s="76" t="s">
        <v>28</v>
      </c>
      <c r="B89" s="76" t="s">
        <v>149</v>
      </c>
      <c r="C89" s="17">
        <v>30000</v>
      </c>
      <c r="D89" s="16" t="s">
        <v>148</v>
      </c>
      <c r="E89" s="18" t="s">
        <v>49</v>
      </c>
      <c r="F89" s="76">
        <v>20181116</v>
      </c>
      <c r="G89" s="16" t="s">
        <v>148</v>
      </c>
      <c r="H89" s="19">
        <v>43210.0013793103</v>
      </c>
      <c r="I89" s="81">
        <v>155.001379310343</v>
      </c>
      <c r="J89" s="66">
        <v>4.35</v>
      </c>
      <c r="K89" s="108">
        <f t="shared" si="2"/>
        <v>561.879999999993</v>
      </c>
      <c r="L89" s="45"/>
      <c r="M89" s="109"/>
      <c r="N89" s="110">
        <f t="shared" si="3"/>
        <v>561.879999999993</v>
      </c>
    </row>
    <row r="90" spans="1:14">
      <c r="A90" s="76" t="s">
        <v>28</v>
      </c>
      <c r="B90" s="76" t="s">
        <v>150</v>
      </c>
      <c r="C90" s="17">
        <v>30000</v>
      </c>
      <c r="D90" s="16" t="s">
        <v>151</v>
      </c>
      <c r="E90" s="18" t="s">
        <v>49</v>
      </c>
      <c r="F90" s="76">
        <v>20181117</v>
      </c>
      <c r="G90" s="16" t="s">
        <v>151</v>
      </c>
      <c r="H90" s="19">
        <v>43210</v>
      </c>
      <c r="I90" s="81">
        <v>154</v>
      </c>
      <c r="J90" s="66">
        <v>4.35</v>
      </c>
      <c r="K90" s="108">
        <f t="shared" si="2"/>
        <v>558.25</v>
      </c>
      <c r="L90" s="45"/>
      <c r="M90" s="109"/>
      <c r="N90" s="110">
        <f t="shared" si="3"/>
        <v>558.25</v>
      </c>
    </row>
    <row r="91" spans="1:14">
      <c r="A91" s="76" t="s">
        <v>28</v>
      </c>
      <c r="B91" s="76" t="s">
        <v>152</v>
      </c>
      <c r="C91" s="17">
        <v>30000</v>
      </c>
      <c r="D91" s="16" t="s">
        <v>151</v>
      </c>
      <c r="E91" s="18" t="s">
        <v>49</v>
      </c>
      <c r="F91" s="76">
        <v>20181117</v>
      </c>
      <c r="G91" s="16" t="s">
        <v>151</v>
      </c>
      <c r="H91" s="19">
        <v>43279.0013793103</v>
      </c>
      <c r="I91" s="81">
        <v>223.001379310343</v>
      </c>
      <c r="J91" s="66">
        <v>4.35</v>
      </c>
      <c r="K91" s="108">
        <f t="shared" si="2"/>
        <v>808.379999999993</v>
      </c>
      <c r="L91" s="45"/>
      <c r="M91" s="109"/>
      <c r="N91" s="110">
        <f t="shared" si="3"/>
        <v>808.379999999993</v>
      </c>
    </row>
    <row r="92" spans="1:14">
      <c r="A92" s="76" t="s">
        <v>28</v>
      </c>
      <c r="B92" s="76" t="s">
        <v>153</v>
      </c>
      <c r="C92" s="17">
        <v>30000</v>
      </c>
      <c r="D92" s="16" t="s">
        <v>151</v>
      </c>
      <c r="E92" s="18" t="s">
        <v>49</v>
      </c>
      <c r="F92" s="76">
        <v>20181117</v>
      </c>
      <c r="G92" s="16" t="s">
        <v>151</v>
      </c>
      <c r="H92" s="19">
        <v>43237.0013793103</v>
      </c>
      <c r="I92" s="81">
        <v>181.001379310343</v>
      </c>
      <c r="J92" s="66">
        <v>4.35</v>
      </c>
      <c r="K92" s="108">
        <f t="shared" si="2"/>
        <v>656.129999999993</v>
      </c>
      <c r="L92" s="45"/>
      <c r="M92" s="109"/>
      <c r="N92" s="110">
        <f t="shared" si="3"/>
        <v>656.129999999993</v>
      </c>
    </row>
    <row r="93" spans="1:14">
      <c r="A93" s="76" t="s">
        <v>28</v>
      </c>
      <c r="B93" s="76" t="s">
        <v>154</v>
      </c>
      <c r="C93" s="17">
        <v>30000</v>
      </c>
      <c r="D93" s="16" t="s">
        <v>151</v>
      </c>
      <c r="E93" s="18" t="s">
        <v>49</v>
      </c>
      <c r="F93" s="76">
        <v>20181117</v>
      </c>
      <c r="G93" s="16" t="s">
        <v>151</v>
      </c>
      <c r="H93" s="19">
        <v>43210</v>
      </c>
      <c r="I93" s="81">
        <v>154</v>
      </c>
      <c r="J93" s="66">
        <v>4.35</v>
      </c>
      <c r="K93" s="108">
        <f t="shared" si="2"/>
        <v>558.25</v>
      </c>
      <c r="L93" s="45"/>
      <c r="M93" s="109"/>
      <c r="N93" s="110">
        <f t="shared" si="3"/>
        <v>558.25</v>
      </c>
    </row>
    <row r="94" spans="1:14">
      <c r="A94" s="76" t="s">
        <v>28</v>
      </c>
      <c r="B94" s="76" t="s">
        <v>155</v>
      </c>
      <c r="C94" s="17">
        <v>50000</v>
      </c>
      <c r="D94" s="16" t="s">
        <v>156</v>
      </c>
      <c r="E94" s="18" t="s">
        <v>49</v>
      </c>
      <c r="F94" s="76">
        <v>20181121</v>
      </c>
      <c r="G94" s="16" t="s">
        <v>156</v>
      </c>
      <c r="H94" s="19">
        <v>43168.6124137931</v>
      </c>
      <c r="I94" s="81">
        <v>108.612413793104</v>
      </c>
      <c r="J94" s="66">
        <v>4.35</v>
      </c>
      <c r="K94" s="108">
        <f t="shared" si="2"/>
        <v>656.200000000003</v>
      </c>
      <c r="L94" s="45"/>
      <c r="M94" s="109"/>
      <c r="N94" s="110">
        <f t="shared" si="3"/>
        <v>656.200000000003</v>
      </c>
    </row>
    <row r="95" spans="1:14">
      <c r="A95" s="76" t="s">
        <v>28</v>
      </c>
      <c r="B95" s="76" t="s">
        <v>157</v>
      </c>
      <c r="C95" s="17">
        <v>50000</v>
      </c>
      <c r="D95" s="16" t="s">
        <v>158</v>
      </c>
      <c r="E95" s="18" t="s">
        <v>49</v>
      </c>
      <c r="F95" s="76">
        <v>20181122</v>
      </c>
      <c r="G95" s="16" t="s">
        <v>158</v>
      </c>
      <c r="H95" s="19">
        <v>43151.9153103448</v>
      </c>
      <c r="I95" s="81">
        <v>90.9153103448261</v>
      </c>
      <c r="J95" s="66">
        <v>4.35</v>
      </c>
      <c r="K95" s="108">
        <f t="shared" si="2"/>
        <v>549.279999999991</v>
      </c>
      <c r="L95" s="45"/>
      <c r="M95" s="109"/>
      <c r="N95" s="110">
        <f t="shared" si="3"/>
        <v>549.279999999991</v>
      </c>
    </row>
    <row r="96" spans="1:14">
      <c r="A96" s="76" t="s">
        <v>28</v>
      </c>
      <c r="B96" s="76" t="s">
        <v>159</v>
      </c>
      <c r="C96" s="17">
        <v>30000</v>
      </c>
      <c r="D96" s="16" t="s">
        <v>158</v>
      </c>
      <c r="E96" s="18" t="s">
        <v>49</v>
      </c>
      <c r="F96" s="76">
        <v>20181122</v>
      </c>
      <c r="G96" s="16" t="s">
        <v>158</v>
      </c>
      <c r="H96" s="19">
        <v>43240.0013793103</v>
      </c>
      <c r="I96" s="81">
        <v>179.001379310343</v>
      </c>
      <c r="J96" s="66">
        <v>4.35</v>
      </c>
      <c r="K96" s="108">
        <f t="shared" si="2"/>
        <v>648.879999999993</v>
      </c>
      <c r="L96" s="45"/>
      <c r="M96" s="109"/>
      <c r="N96" s="110">
        <f t="shared" si="3"/>
        <v>648.879999999993</v>
      </c>
    </row>
    <row r="97" spans="1:14">
      <c r="A97" s="76" t="s">
        <v>28</v>
      </c>
      <c r="B97" s="76" t="s">
        <v>160</v>
      </c>
      <c r="C97" s="17">
        <v>50000</v>
      </c>
      <c r="D97" s="16" t="s">
        <v>161</v>
      </c>
      <c r="E97" s="18" t="s">
        <v>49</v>
      </c>
      <c r="F97" s="76">
        <v>20181124</v>
      </c>
      <c r="G97" s="16" t="s">
        <v>161</v>
      </c>
      <c r="H97" s="19">
        <v>43155.5655172414</v>
      </c>
      <c r="I97" s="81">
        <v>92.5655172413826</v>
      </c>
      <c r="J97" s="66">
        <v>4.35</v>
      </c>
      <c r="K97" s="108">
        <f t="shared" si="2"/>
        <v>559.25000000002</v>
      </c>
      <c r="L97" s="45"/>
      <c r="M97" s="109"/>
      <c r="N97" s="110">
        <f t="shared" si="3"/>
        <v>559.25000000002</v>
      </c>
    </row>
    <row r="98" spans="1:14">
      <c r="A98" s="76" t="s">
        <v>28</v>
      </c>
      <c r="B98" s="76" t="s">
        <v>162</v>
      </c>
      <c r="C98" s="17">
        <v>50000</v>
      </c>
      <c r="D98" s="16" t="s">
        <v>161</v>
      </c>
      <c r="E98" s="18" t="s">
        <v>49</v>
      </c>
      <c r="F98" s="76">
        <v>20181124</v>
      </c>
      <c r="G98" s="16" t="s">
        <v>161</v>
      </c>
      <c r="H98" s="19">
        <v>43157.7122758621</v>
      </c>
      <c r="I98" s="81">
        <v>94.7122758620681</v>
      </c>
      <c r="J98" s="66">
        <v>4.35</v>
      </c>
      <c r="K98" s="108">
        <f t="shared" si="2"/>
        <v>572.219999999995</v>
      </c>
      <c r="L98" s="45"/>
      <c r="M98" s="109"/>
      <c r="N98" s="110">
        <f t="shared" si="3"/>
        <v>572.219999999995</v>
      </c>
    </row>
    <row r="99" spans="1:14">
      <c r="A99" s="76" t="s">
        <v>28</v>
      </c>
      <c r="B99" s="76" t="s">
        <v>163</v>
      </c>
      <c r="C99" s="17">
        <v>50000</v>
      </c>
      <c r="D99" s="16" t="s">
        <v>164</v>
      </c>
      <c r="E99" s="18" t="s">
        <v>49</v>
      </c>
      <c r="F99" s="76">
        <v>20181205</v>
      </c>
      <c r="G99" s="16" t="s">
        <v>164</v>
      </c>
      <c r="H99" s="19">
        <v>43239.5437241379</v>
      </c>
      <c r="I99" s="81">
        <v>165.543724137933</v>
      </c>
      <c r="J99" s="66">
        <v>4.35</v>
      </c>
      <c r="K99" s="108">
        <f t="shared" si="2"/>
        <v>1000.16000000001</v>
      </c>
      <c r="L99" s="45"/>
      <c r="M99" s="109"/>
      <c r="N99" s="110">
        <f t="shared" si="3"/>
        <v>1000.16000000001</v>
      </c>
    </row>
    <row r="100" spans="1:14">
      <c r="A100" s="76" t="s">
        <v>28</v>
      </c>
      <c r="B100" s="76" t="s">
        <v>165</v>
      </c>
      <c r="C100" s="17">
        <v>50000</v>
      </c>
      <c r="D100" s="16" t="s">
        <v>164</v>
      </c>
      <c r="E100" s="18" t="s">
        <v>49</v>
      </c>
      <c r="F100" s="76">
        <v>20181205</v>
      </c>
      <c r="G100" s="16" t="s">
        <v>164</v>
      </c>
      <c r="H100" s="19">
        <v>43239.6645517241</v>
      </c>
      <c r="I100" s="81">
        <v>165.664551724141</v>
      </c>
      <c r="J100" s="66">
        <v>4.35</v>
      </c>
      <c r="K100" s="108">
        <f t="shared" si="2"/>
        <v>1000.89000000002</v>
      </c>
      <c r="L100" s="45"/>
      <c r="M100" s="109"/>
      <c r="N100" s="110">
        <f t="shared" si="3"/>
        <v>1000.89000000002</v>
      </c>
    </row>
    <row r="101" spans="1:14">
      <c r="A101" s="76" t="s">
        <v>28</v>
      </c>
      <c r="B101" s="76" t="s">
        <v>166</v>
      </c>
      <c r="C101" s="17">
        <v>50000</v>
      </c>
      <c r="D101" s="16" t="s">
        <v>86</v>
      </c>
      <c r="E101" s="18" t="s">
        <v>49</v>
      </c>
      <c r="F101" s="76">
        <v>20181026</v>
      </c>
      <c r="G101" s="16" t="s">
        <v>86</v>
      </c>
      <c r="H101" s="19">
        <v>43124</v>
      </c>
      <c r="I101" s="81">
        <v>90</v>
      </c>
      <c r="J101" s="66">
        <v>4.35</v>
      </c>
      <c r="K101" s="108">
        <f t="shared" si="2"/>
        <v>543.75</v>
      </c>
      <c r="L101" s="45"/>
      <c r="M101" s="109"/>
      <c r="N101" s="110">
        <f t="shared" si="3"/>
        <v>543.75</v>
      </c>
    </row>
    <row r="102" spans="1:14">
      <c r="A102" s="76" t="s">
        <v>28</v>
      </c>
      <c r="B102" s="76" t="s">
        <v>167</v>
      </c>
      <c r="C102" s="17">
        <v>20000</v>
      </c>
      <c r="D102" s="16" t="s">
        <v>80</v>
      </c>
      <c r="E102" s="18" t="s">
        <v>49</v>
      </c>
      <c r="F102" s="76">
        <v>20181025</v>
      </c>
      <c r="G102" s="16" t="s">
        <v>80</v>
      </c>
      <c r="H102" s="19">
        <v>43168</v>
      </c>
      <c r="I102" s="81">
        <v>135</v>
      </c>
      <c r="J102" s="66">
        <v>4.35</v>
      </c>
      <c r="K102" s="108">
        <f t="shared" si="2"/>
        <v>326.25</v>
      </c>
      <c r="L102" s="45"/>
      <c r="M102" s="109"/>
      <c r="N102" s="110">
        <f t="shared" si="3"/>
        <v>326.25</v>
      </c>
    </row>
    <row r="103" spans="1:15">
      <c r="A103" s="76" t="s">
        <v>28</v>
      </c>
      <c r="B103" s="76" t="s">
        <v>168</v>
      </c>
      <c r="C103" s="112">
        <v>50000</v>
      </c>
      <c r="D103" s="19">
        <v>42783</v>
      </c>
      <c r="E103" s="18" t="s">
        <v>49</v>
      </c>
      <c r="F103" s="76">
        <v>20171118</v>
      </c>
      <c r="G103" s="104">
        <v>42967</v>
      </c>
      <c r="H103" s="19">
        <v>43118.9994482759</v>
      </c>
      <c r="I103" s="81">
        <v>151.999448275863</v>
      </c>
      <c r="J103" s="66">
        <v>4.35</v>
      </c>
      <c r="K103" s="108">
        <f t="shared" si="2"/>
        <v>695.330000000005</v>
      </c>
      <c r="L103" s="45">
        <f>VLOOKUP($B$2:$B$124,[1]最终版本!C$5:M$109,11,0)</f>
        <v>20170730</v>
      </c>
      <c r="M103" s="109"/>
      <c r="N103" s="110">
        <f t="shared" si="3"/>
        <v>918.330000000006</v>
      </c>
      <c r="O103">
        <v>223</v>
      </c>
    </row>
    <row r="104" spans="1:14">
      <c r="A104" s="76" t="s">
        <v>28</v>
      </c>
      <c r="B104" s="76" t="s">
        <v>169</v>
      </c>
      <c r="C104" s="113">
        <v>30000</v>
      </c>
      <c r="D104" s="114">
        <v>43033</v>
      </c>
      <c r="E104" s="49" t="s">
        <v>49</v>
      </c>
      <c r="F104" s="99">
        <v>20181025</v>
      </c>
      <c r="G104" s="114">
        <v>43040</v>
      </c>
      <c r="H104" s="115">
        <v>43047</v>
      </c>
      <c r="I104" s="116">
        <v>7</v>
      </c>
      <c r="J104" s="66">
        <v>4.35</v>
      </c>
      <c r="K104" s="108">
        <f t="shared" si="2"/>
        <v>25.375</v>
      </c>
      <c r="L104" s="45"/>
      <c r="M104" s="109"/>
      <c r="N104" s="110">
        <f t="shared" si="3"/>
        <v>25.375</v>
      </c>
    </row>
    <row r="105" spans="1:15">
      <c r="A105" s="76" t="s">
        <v>28</v>
      </c>
      <c r="B105" s="76" t="s">
        <v>170</v>
      </c>
      <c r="C105" s="17">
        <v>50000</v>
      </c>
      <c r="D105" s="16" t="s">
        <v>171</v>
      </c>
      <c r="E105" s="18" t="s">
        <v>31</v>
      </c>
      <c r="F105" s="76">
        <v>20191111</v>
      </c>
      <c r="G105" s="19">
        <v>42795</v>
      </c>
      <c r="H105" s="19">
        <v>43066</v>
      </c>
      <c r="I105" s="81">
        <v>271</v>
      </c>
      <c r="J105" s="66">
        <v>4.75</v>
      </c>
      <c r="K105" s="108">
        <f t="shared" si="2"/>
        <v>1641.84722222222</v>
      </c>
      <c r="L105" s="45"/>
      <c r="M105" s="109"/>
      <c r="N105" s="110">
        <f t="shared" si="3"/>
        <v>1787.84722222222</v>
      </c>
      <c r="O105">
        <v>146</v>
      </c>
    </row>
    <row r="106" spans="1:15">
      <c r="A106" s="76" t="s">
        <v>28</v>
      </c>
      <c r="B106" s="76" t="s">
        <v>172</v>
      </c>
      <c r="C106" s="17">
        <v>50000</v>
      </c>
      <c r="D106" s="16" t="s">
        <v>171</v>
      </c>
      <c r="E106" s="49" t="s">
        <v>31</v>
      </c>
      <c r="F106" s="76">
        <v>20191111</v>
      </c>
      <c r="G106" s="19">
        <v>42795</v>
      </c>
      <c r="H106" s="19">
        <v>43027</v>
      </c>
      <c r="I106" s="81">
        <v>232</v>
      </c>
      <c r="J106" s="66">
        <v>4.75</v>
      </c>
      <c r="K106" s="108">
        <f t="shared" si="2"/>
        <v>1384.55555555556</v>
      </c>
      <c r="L106" s="45"/>
      <c r="M106" s="109"/>
      <c r="N106" s="110">
        <f t="shared" si="3"/>
        <v>1530.55555555556</v>
      </c>
      <c r="O106">
        <v>146</v>
      </c>
    </row>
    <row r="107" spans="1:15">
      <c r="A107" s="76" t="s">
        <v>28</v>
      </c>
      <c r="B107" s="76" t="s">
        <v>173</v>
      </c>
      <c r="C107" s="17">
        <v>50000</v>
      </c>
      <c r="D107" s="16" t="s">
        <v>33</v>
      </c>
      <c r="E107" s="18" t="s">
        <v>31</v>
      </c>
      <c r="F107" s="76">
        <v>20181117</v>
      </c>
      <c r="G107" s="19">
        <v>42795</v>
      </c>
      <c r="H107" s="19">
        <v>43034</v>
      </c>
      <c r="I107" s="81">
        <v>239</v>
      </c>
      <c r="J107" s="66">
        <v>4.75</v>
      </c>
      <c r="K107" s="108">
        <f t="shared" si="2"/>
        <v>1437.73611111111</v>
      </c>
      <c r="L107" s="45"/>
      <c r="M107" s="109"/>
      <c r="N107" s="110">
        <f t="shared" si="3"/>
        <v>1576.73611111111</v>
      </c>
      <c r="O107">
        <v>139</v>
      </c>
    </row>
    <row r="108" spans="1:14">
      <c r="A108" s="76" t="s">
        <v>28</v>
      </c>
      <c r="B108" s="76" t="s">
        <v>174</v>
      </c>
      <c r="C108" s="17">
        <v>50000</v>
      </c>
      <c r="D108" s="16" t="s">
        <v>175</v>
      </c>
      <c r="E108" s="49" t="s">
        <v>31</v>
      </c>
      <c r="F108" s="76">
        <v>20181117</v>
      </c>
      <c r="G108" s="19">
        <v>42999</v>
      </c>
      <c r="H108" s="19">
        <v>43002</v>
      </c>
      <c r="I108" s="81">
        <v>3</v>
      </c>
      <c r="J108" s="66">
        <v>4.75</v>
      </c>
      <c r="K108" s="108">
        <f t="shared" si="2"/>
        <v>19.7916666666667</v>
      </c>
      <c r="L108" s="45"/>
      <c r="M108" s="109"/>
      <c r="N108" s="110">
        <f t="shared" si="3"/>
        <v>19.7916666666667</v>
      </c>
    </row>
    <row r="109" spans="11:16">
      <c r="K109">
        <f>SUM(K2:K108)</f>
        <v>88016.7155555555</v>
      </c>
      <c r="N109" s="117">
        <f>SUM(N2:N108)</f>
        <v>92639.3355555555</v>
      </c>
      <c r="O109">
        <f>SUM(O2:O108)</f>
        <v>4622.61999999995</v>
      </c>
      <c r="P109">
        <f>K109+O109</f>
        <v>92639.3355555555</v>
      </c>
    </row>
  </sheetData>
  <autoFilter ref="A1:P109"/>
  <pageMargins left="0.75" right="0.75" top="1" bottom="1" header="0.511805555555556" footer="0.511805555555556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2"/>
  <sheetViews>
    <sheetView workbookViewId="0">
      <selection activeCell="C1" sqref="C$1:C$1048576"/>
    </sheetView>
  </sheetViews>
  <sheetFormatPr defaultColWidth="8.87962962962963" defaultRowHeight="14.4"/>
  <cols>
    <col min="3" max="3" width="9.5"/>
    <col min="7" max="7" width="10.5"/>
    <col min="8" max="8" width="9.5"/>
    <col min="11" max="11" width="9.62962962962963"/>
  </cols>
  <sheetData>
    <row r="1" ht="31.2" spans="1:13">
      <c r="A1" s="74" t="s">
        <v>14</v>
      </c>
      <c r="B1" s="74" t="s">
        <v>15</v>
      </c>
      <c r="C1" s="74" t="s">
        <v>16</v>
      </c>
      <c r="D1" s="74" t="s">
        <v>17</v>
      </c>
      <c r="E1" s="74" t="s">
        <v>18</v>
      </c>
      <c r="F1" s="75" t="s">
        <v>19</v>
      </c>
      <c r="G1" s="74" t="s">
        <v>20</v>
      </c>
      <c r="H1" s="74" t="s">
        <v>21</v>
      </c>
      <c r="I1" s="74" t="s">
        <v>22</v>
      </c>
      <c r="J1" s="77" t="s">
        <v>23</v>
      </c>
      <c r="K1" s="78" t="s">
        <v>24</v>
      </c>
      <c r="L1" s="79" t="s">
        <v>25</v>
      </c>
      <c r="M1" s="80" t="s">
        <v>27</v>
      </c>
    </row>
    <row r="2" ht="21.6" spans="1:13">
      <c r="A2" s="76" t="s">
        <v>176</v>
      </c>
      <c r="B2" s="76" t="s">
        <v>177</v>
      </c>
      <c r="C2" s="98">
        <v>50000</v>
      </c>
      <c r="D2" s="76" t="s">
        <v>178</v>
      </c>
      <c r="E2" s="99" t="s">
        <v>31</v>
      </c>
      <c r="F2" s="76" t="s">
        <v>179</v>
      </c>
      <c r="G2" s="100">
        <v>43069</v>
      </c>
      <c r="H2" s="100">
        <v>43250</v>
      </c>
      <c r="I2" s="15">
        <f>H2-G2</f>
        <v>181</v>
      </c>
      <c r="J2" s="101">
        <v>4.75</v>
      </c>
      <c r="K2" s="44">
        <v>1194.09</v>
      </c>
      <c r="L2" s="45"/>
      <c r="M2" s="80"/>
    </row>
    <row r="3" ht="21.6" spans="1:13">
      <c r="A3" s="76" t="s">
        <v>176</v>
      </c>
      <c r="B3" s="76" t="s">
        <v>180</v>
      </c>
      <c r="C3" s="98">
        <v>50000</v>
      </c>
      <c r="D3" s="76" t="s">
        <v>181</v>
      </c>
      <c r="E3" s="99" t="s">
        <v>31</v>
      </c>
      <c r="F3" s="76" t="s">
        <v>182</v>
      </c>
      <c r="G3" s="100">
        <v>43069</v>
      </c>
      <c r="H3" s="100">
        <v>43250</v>
      </c>
      <c r="I3" s="15">
        <v>181</v>
      </c>
      <c r="J3" s="101">
        <v>4.75</v>
      </c>
      <c r="K3" s="44">
        <v>1194.09</v>
      </c>
      <c r="L3" s="45"/>
      <c r="M3" s="80"/>
    </row>
    <row r="4" ht="21.6" spans="1:13">
      <c r="A4" s="76" t="s">
        <v>176</v>
      </c>
      <c r="B4" s="76" t="s">
        <v>183</v>
      </c>
      <c r="C4" s="98">
        <v>50000</v>
      </c>
      <c r="D4" s="76" t="s">
        <v>181</v>
      </c>
      <c r="E4" s="99" t="s">
        <v>31</v>
      </c>
      <c r="F4" s="76" t="s">
        <v>182</v>
      </c>
      <c r="G4" s="100">
        <v>43069</v>
      </c>
      <c r="H4" s="100">
        <v>43250</v>
      </c>
      <c r="I4" s="15">
        <v>181</v>
      </c>
      <c r="J4" s="101">
        <v>4.75</v>
      </c>
      <c r="K4" s="44">
        <v>1194.09</v>
      </c>
      <c r="L4" s="45"/>
      <c r="M4" s="80"/>
    </row>
    <row r="5" ht="21.6" spans="1:13">
      <c r="A5" s="76" t="s">
        <v>176</v>
      </c>
      <c r="B5" s="76" t="s">
        <v>184</v>
      </c>
      <c r="C5" s="98">
        <v>50000</v>
      </c>
      <c r="D5" s="76" t="s">
        <v>181</v>
      </c>
      <c r="E5" s="99" t="s">
        <v>31</v>
      </c>
      <c r="F5" s="76" t="s">
        <v>182</v>
      </c>
      <c r="G5" s="100">
        <v>43069</v>
      </c>
      <c r="H5" s="100">
        <v>43250</v>
      </c>
      <c r="I5" s="15">
        <v>181</v>
      </c>
      <c r="J5" s="101">
        <v>4.75</v>
      </c>
      <c r="K5" s="44">
        <v>1194.09</v>
      </c>
      <c r="L5" s="45"/>
      <c r="M5" s="80"/>
    </row>
    <row r="6" ht="21.6" spans="1:13">
      <c r="A6" s="76" t="s">
        <v>176</v>
      </c>
      <c r="B6" s="76" t="s">
        <v>185</v>
      </c>
      <c r="C6" s="98">
        <v>50000</v>
      </c>
      <c r="D6" s="76" t="s">
        <v>33</v>
      </c>
      <c r="E6" s="99" t="s">
        <v>31</v>
      </c>
      <c r="F6" s="76" t="s">
        <v>186</v>
      </c>
      <c r="G6" s="100">
        <v>43069</v>
      </c>
      <c r="H6" s="100">
        <v>43250</v>
      </c>
      <c r="I6" s="15">
        <v>181</v>
      </c>
      <c r="J6" s="101">
        <v>4.75</v>
      </c>
      <c r="K6" s="44">
        <v>1194.09</v>
      </c>
      <c r="L6" s="45"/>
      <c r="M6" s="80"/>
    </row>
    <row r="7" ht="21.6" spans="1:13">
      <c r="A7" s="76" t="s">
        <v>176</v>
      </c>
      <c r="B7" s="76" t="s">
        <v>187</v>
      </c>
      <c r="C7" s="98">
        <v>20000</v>
      </c>
      <c r="D7" s="76" t="s">
        <v>188</v>
      </c>
      <c r="E7" s="99" t="s">
        <v>49</v>
      </c>
      <c r="F7" s="76" t="s">
        <v>189</v>
      </c>
      <c r="G7" s="100">
        <v>43069</v>
      </c>
      <c r="H7" s="100">
        <v>43250</v>
      </c>
      <c r="I7" s="15">
        <v>181</v>
      </c>
      <c r="J7" s="101">
        <v>4.35</v>
      </c>
      <c r="K7" s="44">
        <v>437.41</v>
      </c>
      <c r="L7" s="45"/>
      <c r="M7" s="80"/>
    </row>
    <row r="8" ht="21.6" spans="1:13">
      <c r="A8" s="76" t="s">
        <v>176</v>
      </c>
      <c r="B8" s="76" t="s">
        <v>190</v>
      </c>
      <c r="C8" s="98">
        <v>20000</v>
      </c>
      <c r="D8" s="76" t="s">
        <v>191</v>
      </c>
      <c r="E8" s="99" t="s">
        <v>49</v>
      </c>
      <c r="F8" s="76" t="s">
        <v>192</v>
      </c>
      <c r="G8" s="100">
        <v>43069</v>
      </c>
      <c r="H8" s="100">
        <v>43250</v>
      </c>
      <c r="I8" s="15">
        <v>181</v>
      </c>
      <c r="J8" s="101">
        <v>4.35</v>
      </c>
      <c r="K8" s="44">
        <v>437.41</v>
      </c>
      <c r="L8" s="45"/>
      <c r="M8" s="80"/>
    </row>
    <row r="9" ht="21.6" spans="1:13">
      <c r="A9" s="76" t="s">
        <v>176</v>
      </c>
      <c r="B9" s="76" t="s">
        <v>193</v>
      </c>
      <c r="C9" s="98">
        <v>40000</v>
      </c>
      <c r="D9" s="76" t="s">
        <v>194</v>
      </c>
      <c r="E9" s="99" t="s">
        <v>31</v>
      </c>
      <c r="F9" s="76" t="s">
        <v>195</v>
      </c>
      <c r="G9" s="100">
        <v>43069</v>
      </c>
      <c r="H9" s="100">
        <v>43250</v>
      </c>
      <c r="I9" s="15">
        <v>181</v>
      </c>
      <c r="J9" s="101">
        <v>4.75</v>
      </c>
      <c r="K9" s="44">
        <v>955.27</v>
      </c>
      <c r="L9" s="45"/>
      <c r="M9" s="80"/>
    </row>
    <row r="10" ht="21.6" spans="1:13">
      <c r="A10" s="76" t="s">
        <v>176</v>
      </c>
      <c r="B10" s="76" t="s">
        <v>196</v>
      </c>
      <c r="C10" s="98">
        <v>10000</v>
      </c>
      <c r="D10" s="76" t="s">
        <v>197</v>
      </c>
      <c r="E10" s="99" t="s">
        <v>49</v>
      </c>
      <c r="F10" s="76" t="s">
        <v>198</v>
      </c>
      <c r="G10" s="100">
        <v>43069</v>
      </c>
      <c r="H10" s="100">
        <v>43250</v>
      </c>
      <c r="I10" s="15">
        <v>181</v>
      </c>
      <c r="J10" s="101">
        <v>4.35</v>
      </c>
      <c r="K10" s="44">
        <v>218.7</v>
      </c>
      <c r="L10" s="45"/>
      <c r="M10" s="80"/>
    </row>
    <row r="11" ht="21.6" spans="1:13">
      <c r="A11" s="76" t="s">
        <v>176</v>
      </c>
      <c r="B11" s="76" t="s">
        <v>199</v>
      </c>
      <c r="C11" s="98">
        <v>49000</v>
      </c>
      <c r="D11" s="76" t="s">
        <v>200</v>
      </c>
      <c r="E11" s="99" t="s">
        <v>49</v>
      </c>
      <c r="F11" s="76" t="s">
        <v>201</v>
      </c>
      <c r="G11" s="100">
        <v>43069</v>
      </c>
      <c r="H11" s="100">
        <v>43250</v>
      </c>
      <c r="I11" s="15">
        <v>181</v>
      </c>
      <c r="J11" s="101">
        <v>4.35</v>
      </c>
      <c r="K11" s="44">
        <v>1071.67</v>
      </c>
      <c r="L11" s="45"/>
      <c r="M11" s="80"/>
    </row>
    <row r="12" ht="21.6" spans="1:13">
      <c r="A12" s="76" t="s">
        <v>176</v>
      </c>
      <c r="B12" s="76" t="s">
        <v>202</v>
      </c>
      <c r="C12" s="98">
        <v>50000</v>
      </c>
      <c r="D12" s="76" t="s">
        <v>203</v>
      </c>
      <c r="E12" s="99" t="s">
        <v>31</v>
      </c>
      <c r="F12" s="76" t="s">
        <v>204</v>
      </c>
      <c r="G12" s="100">
        <v>43069</v>
      </c>
      <c r="H12" s="100">
        <v>43250</v>
      </c>
      <c r="I12" s="15">
        <v>181</v>
      </c>
      <c r="J12" s="101">
        <v>4.75</v>
      </c>
      <c r="K12" s="44">
        <v>1194.09</v>
      </c>
      <c r="L12" s="45"/>
      <c r="M12" s="80"/>
    </row>
    <row r="13" ht="21.6" spans="1:13">
      <c r="A13" s="76" t="s">
        <v>176</v>
      </c>
      <c r="B13" s="76" t="s">
        <v>205</v>
      </c>
      <c r="C13" s="98">
        <v>50000</v>
      </c>
      <c r="D13" s="76" t="s">
        <v>206</v>
      </c>
      <c r="E13" s="99" t="s">
        <v>49</v>
      </c>
      <c r="F13" s="76" t="s">
        <v>207</v>
      </c>
      <c r="G13" s="100">
        <v>43069</v>
      </c>
      <c r="H13" s="100">
        <v>43250</v>
      </c>
      <c r="I13" s="15">
        <v>181</v>
      </c>
      <c r="J13" s="101">
        <v>4.35</v>
      </c>
      <c r="K13" s="44">
        <v>1093.54</v>
      </c>
      <c r="L13" s="45"/>
      <c r="M13" s="80"/>
    </row>
    <row r="14" ht="21.6" spans="1:13">
      <c r="A14" s="76" t="s">
        <v>176</v>
      </c>
      <c r="B14" s="76" t="s">
        <v>208</v>
      </c>
      <c r="C14" s="98">
        <v>50000</v>
      </c>
      <c r="D14" s="76" t="s">
        <v>209</v>
      </c>
      <c r="E14" s="99" t="s">
        <v>49</v>
      </c>
      <c r="F14" s="76" t="s">
        <v>210</v>
      </c>
      <c r="G14" s="100">
        <v>43069</v>
      </c>
      <c r="H14" s="100">
        <v>43250</v>
      </c>
      <c r="I14" s="15">
        <v>181</v>
      </c>
      <c r="J14" s="101">
        <v>4.35</v>
      </c>
      <c r="K14" s="44">
        <v>1093.54</v>
      </c>
      <c r="L14" s="45"/>
      <c r="M14" s="80"/>
    </row>
    <row r="15" ht="21.6" spans="1:13">
      <c r="A15" s="76" t="s">
        <v>176</v>
      </c>
      <c r="B15" s="76" t="s">
        <v>211</v>
      </c>
      <c r="C15" s="98">
        <v>50000</v>
      </c>
      <c r="D15" s="76" t="s">
        <v>212</v>
      </c>
      <c r="E15" s="99" t="s">
        <v>49</v>
      </c>
      <c r="F15" s="76" t="s">
        <v>213</v>
      </c>
      <c r="G15" s="100">
        <v>43069</v>
      </c>
      <c r="H15" s="100">
        <v>43250</v>
      </c>
      <c r="I15" s="15">
        <v>181</v>
      </c>
      <c r="J15" s="101">
        <v>4.35</v>
      </c>
      <c r="K15" s="44">
        <v>1093.54</v>
      </c>
      <c r="L15" s="45"/>
      <c r="M15" s="80"/>
    </row>
    <row r="16" ht="21.6" spans="1:13">
      <c r="A16" s="76" t="s">
        <v>176</v>
      </c>
      <c r="B16" s="76" t="s">
        <v>214</v>
      </c>
      <c r="C16" s="98">
        <v>50000</v>
      </c>
      <c r="D16" s="76" t="s">
        <v>53</v>
      </c>
      <c r="E16" s="99" t="s">
        <v>49</v>
      </c>
      <c r="F16" s="76" t="s">
        <v>215</v>
      </c>
      <c r="G16" s="100">
        <v>43069</v>
      </c>
      <c r="H16" s="100">
        <v>43250</v>
      </c>
      <c r="I16" s="15">
        <v>181</v>
      </c>
      <c r="J16" s="101">
        <v>4.35</v>
      </c>
      <c r="K16" s="44">
        <v>1093.54</v>
      </c>
      <c r="L16" s="45"/>
      <c r="M16" s="80"/>
    </row>
    <row r="17" ht="21.6" spans="1:13">
      <c r="A17" s="76" t="s">
        <v>176</v>
      </c>
      <c r="B17" s="76" t="s">
        <v>216</v>
      </c>
      <c r="C17" s="98">
        <v>10000</v>
      </c>
      <c r="D17" s="76" t="s">
        <v>53</v>
      </c>
      <c r="E17" s="99" t="s">
        <v>49</v>
      </c>
      <c r="F17" s="76" t="s">
        <v>217</v>
      </c>
      <c r="G17" s="100">
        <v>43069</v>
      </c>
      <c r="H17" s="100">
        <v>43250</v>
      </c>
      <c r="I17" s="15">
        <v>181</v>
      </c>
      <c r="J17" s="101">
        <v>4.35</v>
      </c>
      <c r="K17" s="44">
        <v>218.7</v>
      </c>
      <c r="L17" s="45"/>
      <c r="M17" s="80"/>
    </row>
    <row r="18" ht="21.6" spans="1:13">
      <c r="A18" s="76" t="s">
        <v>176</v>
      </c>
      <c r="B18" s="76" t="s">
        <v>218</v>
      </c>
      <c r="C18" s="98">
        <v>50000</v>
      </c>
      <c r="D18" s="76" t="s">
        <v>53</v>
      </c>
      <c r="E18" s="99" t="s">
        <v>49</v>
      </c>
      <c r="F18" s="76" t="s">
        <v>217</v>
      </c>
      <c r="G18" s="100">
        <v>43069</v>
      </c>
      <c r="H18" s="100">
        <v>43250</v>
      </c>
      <c r="I18" s="15">
        <v>181</v>
      </c>
      <c r="J18" s="101">
        <v>4.35</v>
      </c>
      <c r="K18" s="44">
        <v>1093.54</v>
      </c>
      <c r="L18" s="45"/>
      <c r="M18" s="80"/>
    </row>
    <row r="19" ht="21.6" spans="1:13">
      <c r="A19" s="76" t="s">
        <v>176</v>
      </c>
      <c r="B19" s="76" t="s">
        <v>219</v>
      </c>
      <c r="C19" s="98">
        <v>30000</v>
      </c>
      <c r="D19" s="76" t="s">
        <v>220</v>
      </c>
      <c r="E19" s="99" t="s">
        <v>49</v>
      </c>
      <c r="F19" s="76" t="s">
        <v>221</v>
      </c>
      <c r="G19" s="100">
        <v>43069</v>
      </c>
      <c r="H19" s="100">
        <v>43250</v>
      </c>
      <c r="I19" s="15">
        <v>181</v>
      </c>
      <c r="J19" s="101">
        <v>4.35</v>
      </c>
      <c r="K19" s="44">
        <v>656.13</v>
      </c>
      <c r="L19" s="45"/>
      <c r="M19" s="80"/>
    </row>
    <row r="20" ht="21.6" spans="1:13">
      <c r="A20" s="76" t="s">
        <v>176</v>
      </c>
      <c r="B20" s="76" t="s">
        <v>222</v>
      </c>
      <c r="C20" s="98">
        <v>50000</v>
      </c>
      <c r="D20" s="76" t="s">
        <v>220</v>
      </c>
      <c r="E20" s="99" t="s">
        <v>49</v>
      </c>
      <c r="F20" s="76" t="s">
        <v>221</v>
      </c>
      <c r="G20" s="100">
        <v>43069</v>
      </c>
      <c r="H20" s="100">
        <v>43250</v>
      </c>
      <c r="I20" s="15">
        <v>181</v>
      </c>
      <c r="J20" s="101">
        <v>4.35</v>
      </c>
      <c r="K20" s="44">
        <v>1093.54</v>
      </c>
      <c r="L20" s="45">
        <f>VLOOKUP($B$2:$B$124,[1]最终版本!C$5:M$109,11,0)</f>
        <v>20170730</v>
      </c>
      <c r="M20" s="80"/>
    </row>
    <row r="21" ht="21.6" spans="1:13">
      <c r="A21" s="76" t="s">
        <v>176</v>
      </c>
      <c r="B21" s="76" t="s">
        <v>223</v>
      </c>
      <c r="C21" s="98">
        <v>50000</v>
      </c>
      <c r="D21" s="76" t="s">
        <v>224</v>
      </c>
      <c r="E21" s="99" t="s">
        <v>49</v>
      </c>
      <c r="F21" s="76" t="s">
        <v>225</v>
      </c>
      <c r="G21" s="100">
        <v>43069</v>
      </c>
      <c r="H21" s="100">
        <v>43250</v>
      </c>
      <c r="I21" s="15">
        <v>181</v>
      </c>
      <c r="J21" s="101">
        <v>4.35</v>
      </c>
      <c r="K21" s="44">
        <v>1093.54</v>
      </c>
      <c r="L21" s="45"/>
      <c r="M21" s="80"/>
    </row>
    <row r="22" ht="21.6" spans="1:13">
      <c r="A22" s="76" t="s">
        <v>176</v>
      </c>
      <c r="B22" s="76" t="s">
        <v>226</v>
      </c>
      <c r="C22" s="98">
        <v>50000</v>
      </c>
      <c r="D22" s="76" t="s">
        <v>227</v>
      </c>
      <c r="E22" s="99" t="s">
        <v>49</v>
      </c>
      <c r="F22" s="76" t="s">
        <v>228</v>
      </c>
      <c r="G22" s="100">
        <v>43069</v>
      </c>
      <c r="H22" s="100">
        <v>43250</v>
      </c>
      <c r="I22" s="15">
        <v>181</v>
      </c>
      <c r="J22" s="101">
        <v>4.35</v>
      </c>
      <c r="K22" s="44">
        <v>1093.54</v>
      </c>
      <c r="L22" s="45"/>
      <c r="M22" s="80"/>
    </row>
    <row r="23" ht="21.6" spans="1:13">
      <c r="A23" s="76" t="s">
        <v>176</v>
      </c>
      <c r="B23" s="76" t="s">
        <v>229</v>
      </c>
      <c r="C23" s="98">
        <v>50000</v>
      </c>
      <c r="D23" s="76" t="s">
        <v>57</v>
      </c>
      <c r="E23" s="99" t="s">
        <v>49</v>
      </c>
      <c r="F23" s="76" t="s">
        <v>230</v>
      </c>
      <c r="G23" s="100">
        <v>43069</v>
      </c>
      <c r="H23" s="100">
        <v>43250</v>
      </c>
      <c r="I23" s="15">
        <v>181</v>
      </c>
      <c r="J23" s="101">
        <v>4.35</v>
      </c>
      <c r="K23" s="44">
        <v>1093.54</v>
      </c>
      <c r="L23" s="45"/>
      <c r="M23" s="80"/>
    </row>
    <row r="24" ht="21.6" spans="1:13">
      <c r="A24" s="76" t="s">
        <v>176</v>
      </c>
      <c r="B24" s="76" t="s">
        <v>231</v>
      </c>
      <c r="C24" s="98">
        <v>50000</v>
      </c>
      <c r="D24" s="76" t="s">
        <v>232</v>
      </c>
      <c r="E24" s="99" t="s">
        <v>49</v>
      </c>
      <c r="F24" s="76" t="s">
        <v>233</v>
      </c>
      <c r="G24" s="100">
        <v>43069</v>
      </c>
      <c r="H24" s="100">
        <v>43250</v>
      </c>
      <c r="I24" s="15">
        <v>181</v>
      </c>
      <c r="J24" s="101">
        <v>4.35</v>
      </c>
      <c r="K24" s="44">
        <v>1093.54</v>
      </c>
      <c r="L24" s="45"/>
      <c r="M24" s="80"/>
    </row>
    <row r="25" ht="21.6" spans="1:13">
      <c r="A25" s="76" t="s">
        <v>176</v>
      </c>
      <c r="B25" s="76" t="s">
        <v>234</v>
      </c>
      <c r="C25" s="98">
        <v>50000</v>
      </c>
      <c r="D25" s="76" t="s">
        <v>232</v>
      </c>
      <c r="E25" s="99" t="s">
        <v>49</v>
      </c>
      <c r="F25" s="76" t="s">
        <v>233</v>
      </c>
      <c r="G25" s="100">
        <v>43069</v>
      </c>
      <c r="H25" s="100">
        <v>43250</v>
      </c>
      <c r="I25" s="15">
        <v>181</v>
      </c>
      <c r="J25" s="101">
        <v>4.35</v>
      </c>
      <c r="K25" s="44">
        <v>1093.54</v>
      </c>
      <c r="L25" s="45"/>
      <c r="M25" s="80"/>
    </row>
    <row r="26" ht="21.6" spans="1:13">
      <c r="A26" s="76" t="s">
        <v>176</v>
      </c>
      <c r="B26" s="76" t="s">
        <v>235</v>
      </c>
      <c r="C26" s="98">
        <v>30000</v>
      </c>
      <c r="D26" s="76" t="s">
        <v>236</v>
      </c>
      <c r="E26" s="99" t="s">
        <v>49</v>
      </c>
      <c r="F26" s="76" t="s">
        <v>237</v>
      </c>
      <c r="G26" s="100">
        <v>43069</v>
      </c>
      <c r="H26" s="100">
        <v>43250</v>
      </c>
      <c r="I26" s="15">
        <v>181</v>
      </c>
      <c r="J26" s="101">
        <v>4.35</v>
      </c>
      <c r="K26" s="44">
        <v>656.13</v>
      </c>
      <c r="L26" s="45"/>
      <c r="M26" s="80"/>
    </row>
    <row r="27" ht="21.6" spans="1:13">
      <c r="A27" s="76" t="s">
        <v>176</v>
      </c>
      <c r="B27" s="76" t="s">
        <v>238</v>
      </c>
      <c r="C27" s="98">
        <v>30000</v>
      </c>
      <c r="D27" s="76" t="s">
        <v>73</v>
      </c>
      <c r="E27" s="99" t="s">
        <v>49</v>
      </c>
      <c r="F27" s="76" t="s">
        <v>239</v>
      </c>
      <c r="G27" s="100">
        <v>43069</v>
      </c>
      <c r="H27" s="100">
        <v>43250</v>
      </c>
      <c r="I27" s="15">
        <v>181</v>
      </c>
      <c r="J27" s="101">
        <v>4.35</v>
      </c>
      <c r="K27" s="44">
        <v>656.13</v>
      </c>
      <c r="L27" s="45"/>
      <c r="M27" s="80"/>
    </row>
    <row r="28" ht="21.6" spans="1:13">
      <c r="A28" s="76" t="s">
        <v>176</v>
      </c>
      <c r="B28" s="76" t="s">
        <v>240</v>
      </c>
      <c r="C28" s="98">
        <v>50000</v>
      </c>
      <c r="D28" s="76" t="s">
        <v>86</v>
      </c>
      <c r="E28" s="99" t="s">
        <v>49</v>
      </c>
      <c r="F28" s="76" t="s">
        <v>241</v>
      </c>
      <c r="G28" s="100">
        <v>43069</v>
      </c>
      <c r="H28" s="100">
        <v>43250</v>
      </c>
      <c r="I28" s="15">
        <v>181</v>
      </c>
      <c r="J28" s="101">
        <v>4.35</v>
      </c>
      <c r="K28" s="44">
        <v>1093.54</v>
      </c>
      <c r="L28" s="45"/>
      <c r="M28" s="80"/>
    </row>
    <row r="29" ht="21.6" spans="1:13">
      <c r="A29" s="76" t="s">
        <v>176</v>
      </c>
      <c r="B29" s="76" t="s">
        <v>242</v>
      </c>
      <c r="C29" s="98">
        <v>50000</v>
      </c>
      <c r="D29" s="76" t="s">
        <v>96</v>
      </c>
      <c r="E29" s="99" t="s">
        <v>49</v>
      </c>
      <c r="F29" s="76" t="s">
        <v>243</v>
      </c>
      <c r="G29" s="100">
        <v>43069</v>
      </c>
      <c r="H29" s="100">
        <v>43250</v>
      </c>
      <c r="I29" s="15">
        <v>181</v>
      </c>
      <c r="J29" s="101">
        <v>4.35</v>
      </c>
      <c r="K29" s="44">
        <v>1093.54</v>
      </c>
      <c r="L29" s="45"/>
      <c r="M29" s="80"/>
    </row>
    <row r="30" ht="21.6" spans="1:13">
      <c r="A30" s="76" t="s">
        <v>176</v>
      </c>
      <c r="B30" s="76" t="s">
        <v>244</v>
      </c>
      <c r="C30" s="98">
        <v>50000</v>
      </c>
      <c r="D30" s="76" t="s">
        <v>96</v>
      </c>
      <c r="E30" s="99" t="s">
        <v>49</v>
      </c>
      <c r="F30" s="76" t="s">
        <v>243</v>
      </c>
      <c r="G30" s="100">
        <v>43069</v>
      </c>
      <c r="H30" s="100">
        <v>43250</v>
      </c>
      <c r="I30" s="15">
        <v>181</v>
      </c>
      <c r="J30" s="101">
        <v>4.35</v>
      </c>
      <c r="K30" s="44">
        <v>1093.54</v>
      </c>
      <c r="L30" s="45"/>
      <c r="M30" s="80"/>
    </row>
    <row r="31" ht="21.6" spans="1:13">
      <c r="A31" s="76" t="s">
        <v>176</v>
      </c>
      <c r="B31" s="76" t="s">
        <v>245</v>
      </c>
      <c r="C31" s="98">
        <v>30000</v>
      </c>
      <c r="D31" s="76" t="s">
        <v>99</v>
      </c>
      <c r="E31" s="99" t="s">
        <v>49</v>
      </c>
      <c r="F31" s="76" t="s">
        <v>246</v>
      </c>
      <c r="G31" s="100">
        <v>43069</v>
      </c>
      <c r="H31" s="100">
        <v>43219</v>
      </c>
      <c r="I31" s="15">
        <v>150</v>
      </c>
      <c r="J31" s="101">
        <v>4.35</v>
      </c>
      <c r="K31" s="44">
        <v>543.77</v>
      </c>
      <c r="L31" s="45"/>
      <c r="M31" s="80"/>
    </row>
    <row r="32" ht="21.6" spans="1:13">
      <c r="A32" s="76" t="s">
        <v>176</v>
      </c>
      <c r="B32" s="76" t="s">
        <v>247</v>
      </c>
      <c r="C32" s="98">
        <v>40000</v>
      </c>
      <c r="D32" s="76" t="s">
        <v>105</v>
      </c>
      <c r="E32" s="99" t="s">
        <v>49</v>
      </c>
      <c r="F32" s="76" t="s">
        <v>248</v>
      </c>
      <c r="G32" s="100">
        <v>43069</v>
      </c>
      <c r="H32" s="100">
        <v>43250</v>
      </c>
      <c r="I32" s="15">
        <v>181</v>
      </c>
      <c r="J32" s="101">
        <v>4.35</v>
      </c>
      <c r="K32" s="44">
        <v>874.83</v>
      </c>
      <c r="L32" s="45"/>
      <c r="M32" s="80"/>
    </row>
    <row r="33" ht="21.6" spans="1:13">
      <c r="A33" s="76" t="s">
        <v>176</v>
      </c>
      <c r="B33" s="76" t="s">
        <v>249</v>
      </c>
      <c r="C33" s="98">
        <v>30000</v>
      </c>
      <c r="D33" s="76" t="s">
        <v>105</v>
      </c>
      <c r="E33" s="99" t="s">
        <v>49</v>
      </c>
      <c r="F33" s="76" t="s">
        <v>248</v>
      </c>
      <c r="G33" s="100">
        <v>43069</v>
      </c>
      <c r="H33" s="100">
        <v>43250</v>
      </c>
      <c r="I33" s="15">
        <v>181</v>
      </c>
      <c r="J33" s="101">
        <v>4.35</v>
      </c>
      <c r="K33" s="44">
        <v>656.13</v>
      </c>
      <c r="L33" s="45"/>
      <c r="M33" s="80"/>
    </row>
    <row r="34" ht="21.6" spans="1:13">
      <c r="A34" s="76" t="s">
        <v>176</v>
      </c>
      <c r="B34" s="76" t="s">
        <v>250</v>
      </c>
      <c r="C34" s="98">
        <v>40000</v>
      </c>
      <c r="D34" s="76" t="s">
        <v>105</v>
      </c>
      <c r="E34" s="99" t="s">
        <v>49</v>
      </c>
      <c r="F34" s="76" t="s">
        <v>248</v>
      </c>
      <c r="G34" s="100">
        <v>43069</v>
      </c>
      <c r="H34" s="100">
        <v>43250</v>
      </c>
      <c r="I34" s="15">
        <v>181</v>
      </c>
      <c r="J34" s="101">
        <v>4.35</v>
      </c>
      <c r="K34" s="44">
        <v>874.83</v>
      </c>
      <c r="L34" s="45"/>
      <c r="M34" s="80"/>
    </row>
    <row r="35" ht="21.6" spans="1:13">
      <c r="A35" s="76" t="s">
        <v>176</v>
      </c>
      <c r="B35" s="76" t="s">
        <v>251</v>
      </c>
      <c r="C35" s="98">
        <v>30000</v>
      </c>
      <c r="D35" s="76" t="s">
        <v>111</v>
      </c>
      <c r="E35" s="99" t="s">
        <v>49</v>
      </c>
      <c r="F35" s="76" t="s">
        <v>252</v>
      </c>
      <c r="G35" s="100">
        <v>43069</v>
      </c>
      <c r="H35" s="100">
        <v>43250</v>
      </c>
      <c r="I35" s="15">
        <v>181</v>
      </c>
      <c r="J35" s="101">
        <v>4.35</v>
      </c>
      <c r="K35" s="44">
        <v>656.13</v>
      </c>
      <c r="L35" s="45"/>
      <c r="M35" s="80"/>
    </row>
    <row r="36" ht="21.6" spans="1:13">
      <c r="A36" s="76" t="s">
        <v>176</v>
      </c>
      <c r="B36" s="76" t="s">
        <v>253</v>
      </c>
      <c r="C36" s="98">
        <v>50000</v>
      </c>
      <c r="D36" s="76" t="s">
        <v>111</v>
      </c>
      <c r="E36" s="99" t="s">
        <v>49</v>
      </c>
      <c r="F36" s="76" t="s">
        <v>252</v>
      </c>
      <c r="G36" s="100">
        <v>43069</v>
      </c>
      <c r="H36" s="100">
        <v>43250</v>
      </c>
      <c r="I36" s="15">
        <v>181</v>
      </c>
      <c r="J36" s="101">
        <v>4.35</v>
      </c>
      <c r="K36" s="44">
        <v>1093.54</v>
      </c>
      <c r="L36" s="45"/>
      <c r="M36" s="80"/>
    </row>
    <row r="37" ht="21.6" spans="1:13">
      <c r="A37" s="76" t="s">
        <v>176</v>
      </c>
      <c r="B37" s="76" t="s">
        <v>254</v>
      </c>
      <c r="C37" s="98">
        <v>20000</v>
      </c>
      <c r="D37" s="76" t="s">
        <v>111</v>
      </c>
      <c r="E37" s="99" t="s">
        <v>49</v>
      </c>
      <c r="F37" s="76" t="s">
        <v>248</v>
      </c>
      <c r="G37" s="100">
        <v>43069</v>
      </c>
      <c r="H37" s="100">
        <v>43250</v>
      </c>
      <c r="I37" s="15">
        <v>181</v>
      </c>
      <c r="J37" s="101">
        <v>4.35</v>
      </c>
      <c r="K37" s="44">
        <v>437.42</v>
      </c>
      <c r="L37" s="45"/>
      <c r="M37" s="80"/>
    </row>
    <row r="38" ht="21.6" spans="1:13">
      <c r="A38" s="76" t="s">
        <v>176</v>
      </c>
      <c r="B38" s="76" t="s">
        <v>255</v>
      </c>
      <c r="C38" s="98">
        <v>20000</v>
      </c>
      <c r="D38" s="76" t="s">
        <v>111</v>
      </c>
      <c r="E38" s="99" t="s">
        <v>49</v>
      </c>
      <c r="F38" s="76" t="s">
        <v>252</v>
      </c>
      <c r="G38" s="100">
        <v>43069</v>
      </c>
      <c r="H38" s="100">
        <v>43250</v>
      </c>
      <c r="I38" s="15">
        <v>181</v>
      </c>
      <c r="J38" s="101">
        <v>4.35</v>
      </c>
      <c r="K38" s="44">
        <v>437.42</v>
      </c>
      <c r="L38" s="45"/>
      <c r="M38" s="80"/>
    </row>
    <row r="39" ht="21.6" spans="1:13">
      <c r="A39" s="76" t="s">
        <v>176</v>
      </c>
      <c r="B39" s="76" t="s">
        <v>256</v>
      </c>
      <c r="C39" s="98">
        <v>20000</v>
      </c>
      <c r="D39" s="76" t="s">
        <v>111</v>
      </c>
      <c r="E39" s="99" t="s">
        <v>49</v>
      </c>
      <c r="F39" s="76" t="s">
        <v>252</v>
      </c>
      <c r="G39" s="100">
        <v>43069</v>
      </c>
      <c r="H39" s="100">
        <v>43250</v>
      </c>
      <c r="I39" s="15">
        <v>181</v>
      </c>
      <c r="J39" s="101">
        <v>4.35</v>
      </c>
      <c r="K39" s="44">
        <v>437.42</v>
      </c>
      <c r="L39" s="45"/>
      <c r="M39" s="80"/>
    </row>
    <row r="40" ht="21.6" spans="1:13">
      <c r="A40" s="76" t="s">
        <v>176</v>
      </c>
      <c r="B40" s="76" t="s">
        <v>257</v>
      </c>
      <c r="C40" s="98">
        <v>50000</v>
      </c>
      <c r="D40" s="76" t="s">
        <v>117</v>
      </c>
      <c r="E40" s="99" t="s">
        <v>49</v>
      </c>
      <c r="F40" s="76" t="s">
        <v>258</v>
      </c>
      <c r="G40" s="100">
        <v>43069</v>
      </c>
      <c r="H40" s="100">
        <v>43219</v>
      </c>
      <c r="I40" s="15">
        <v>150</v>
      </c>
      <c r="J40" s="101">
        <v>4.35</v>
      </c>
      <c r="K40" s="44">
        <v>906.25</v>
      </c>
      <c r="L40" s="45"/>
      <c r="M40" s="80"/>
    </row>
    <row r="41" ht="21.6" spans="1:13">
      <c r="A41" s="76" t="s">
        <v>176</v>
      </c>
      <c r="B41" s="76" t="s">
        <v>259</v>
      </c>
      <c r="C41" s="98">
        <v>50000</v>
      </c>
      <c r="D41" s="76" t="s">
        <v>117</v>
      </c>
      <c r="E41" s="99" t="s">
        <v>49</v>
      </c>
      <c r="F41" s="76" t="s">
        <v>258</v>
      </c>
      <c r="G41" s="100">
        <v>43069</v>
      </c>
      <c r="H41" s="100">
        <v>43250</v>
      </c>
      <c r="I41" s="15">
        <v>181</v>
      </c>
      <c r="J41" s="101">
        <v>4.35</v>
      </c>
      <c r="K41" s="44">
        <v>1093.54</v>
      </c>
      <c r="L41" s="45"/>
      <c r="M41" s="80"/>
    </row>
    <row r="42" ht="21.6" spans="1:13">
      <c r="A42" s="76" t="s">
        <v>176</v>
      </c>
      <c r="B42" s="76" t="s">
        <v>260</v>
      </c>
      <c r="C42" s="98">
        <v>50000</v>
      </c>
      <c r="D42" s="76" t="s">
        <v>117</v>
      </c>
      <c r="E42" s="99" t="s">
        <v>49</v>
      </c>
      <c r="F42" s="76" t="s">
        <v>258</v>
      </c>
      <c r="G42" s="100">
        <v>43069</v>
      </c>
      <c r="H42" s="100">
        <v>43250</v>
      </c>
      <c r="I42" s="15">
        <v>181</v>
      </c>
      <c r="J42" s="101">
        <v>4.35</v>
      </c>
      <c r="K42" s="44">
        <v>1093.54</v>
      </c>
      <c r="L42" s="45">
        <f>VLOOKUP($B$2:$B$124,[1]最终版本!C$5:M$109,11,0)</f>
        <v>20171210</v>
      </c>
      <c r="M42" s="80"/>
    </row>
    <row r="43" ht="21.6" spans="1:13">
      <c r="A43" s="76" t="s">
        <v>176</v>
      </c>
      <c r="B43" s="76" t="s">
        <v>261</v>
      </c>
      <c r="C43" s="98">
        <v>10000</v>
      </c>
      <c r="D43" s="76" t="s">
        <v>117</v>
      </c>
      <c r="E43" s="99" t="s">
        <v>49</v>
      </c>
      <c r="F43" s="76" t="s">
        <v>258</v>
      </c>
      <c r="G43" s="100">
        <v>43069</v>
      </c>
      <c r="H43" s="100">
        <v>43250</v>
      </c>
      <c r="I43" s="15">
        <v>181</v>
      </c>
      <c r="J43" s="101">
        <v>4.35</v>
      </c>
      <c r="K43" s="44">
        <v>218.71</v>
      </c>
      <c r="L43" s="45"/>
      <c r="M43" s="80"/>
    </row>
    <row r="44" ht="21.6" spans="1:13">
      <c r="A44" s="76" t="s">
        <v>176</v>
      </c>
      <c r="B44" s="76" t="s">
        <v>262</v>
      </c>
      <c r="C44" s="98">
        <v>30000</v>
      </c>
      <c r="D44" s="76" t="s">
        <v>123</v>
      </c>
      <c r="E44" s="99" t="s">
        <v>49</v>
      </c>
      <c r="F44" s="76" t="s">
        <v>263</v>
      </c>
      <c r="G44" s="100">
        <v>43069</v>
      </c>
      <c r="H44" s="100">
        <v>43250</v>
      </c>
      <c r="I44" s="15">
        <v>181</v>
      </c>
      <c r="J44" s="101">
        <v>4.35</v>
      </c>
      <c r="K44" s="44">
        <v>656.13</v>
      </c>
      <c r="L44" s="45"/>
      <c r="M44" s="80"/>
    </row>
    <row r="45" ht="21.6" spans="1:13">
      <c r="A45" s="76" t="s">
        <v>176</v>
      </c>
      <c r="B45" s="76" t="s">
        <v>264</v>
      </c>
      <c r="C45" s="98">
        <v>20000</v>
      </c>
      <c r="D45" s="76" t="s">
        <v>123</v>
      </c>
      <c r="E45" s="99" t="s">
        <v>49</v>
      </c>
      <c r="F45" s="76" t="s">
        <v>263</v>
      </c>
      <c r="G45" s="100">
        <v>43069</v>
      </c>
      <c r="H45" s="100">
        <v>43250</v>
      </c>
      <c r="I45" s="15">
        <v>181</v>
      </c>
      <c r="J45" s="101">
        <v>4.35</v>
      </c>
      <c r="K45" s="44">
        <v>437.42</v>
      </c>
      <c r="L45" s="45"/>
      <c r="M45" s="80"/>
    </row>
    <row r="46" ht="21.6" spans="1:13">
      <c r="A46" s="76" t="s">
        <v>176</v>
      </c>
      <c r="B46" s="76" t="s">
        <v>265</v>
      </c>
      <c r="C46" s="98">
        <v>10000</v>
      </c>
      <c r="D46" s="76" t="s">
        <v>123</v>
      </c>
      <c r="E46" s="99" t="s">
        <v>49</v>
      </c>
      <c r="F46" s="76" t="s">
        <v>263</v>
      </c>
      <c r="G46" s="100">
        <v>43069</v>
      </c>
      <c r="H46" s="100">
        <v>43250</v>
      </c>
      <c r="I46" s="15">
        <v>181</v>
      </c>
      <c r="J46" s="101">
        <v>4.35</v>
      </c>
      <c r="K46" s="44">
        <v>218.71</v>
      </c>
      <c r="L46" s="45"/>
      <c r="M46" s="80"/>
    </row>
    <row r="47" ht="21.6" spans="1:13">
      <c r="A47" s="76" t="s">
        <v>176</v>
      </c>
      <c r="B47" s="76" t="s">
        <v>266</v>
      </c>
      <c r="C47" s="98">
        <v>50000</v>
      </c>
      <c r="D47" s="76" t="s">
        <v>267</v>
      </c>
      <c r="E47" s="99" t="s">
        <v>49</v>
      </c>
      <c r="F47" s="76" t="s">
        <v>268</v>
      </c>
      <c r="G47" s="100">
        <v>43069</v>
      </c>
      <c r="H47" s="100">
        <v>43250</v>
      </c>
      <c r="I47" s="15">
        <v>181</v>
      </c>
      <c r="J47" s="101">
        <v>4.35</v>
      </c>
      <c r="K47" s="44">
        <v>1093.54</v>
      </c>
      <c r="L47" s="45"/>
      <c r="M47" s="80"/>
    </row>
    <row r="48" ht="21.6" spans="1:13">
      <c r="A48" s="76" t="s">
        <v>176</v>
      </c>
      <c r="B48" s="76" t="s">
        <v>269</v>
      </c>
      <c r="C48" s="98">
        <v>10000</v>
      </c>
      <c r="D48" s="76" t="s">
        <v>267</v>
      </c>
      <c r="E48" s="99" t="s">
        <v>49</v>
      </c>
      <c r="F48" s="76" t="s">
        <v>268</v>
      </c>
      <c r="G48" s="100">
        <v>43069</v>
      </c>
      <c r="H48" s="100">
        <v>43250</v>
      </c>
      <c r="I48" s="15">
        <v>181</v>
      </c>
      <c r="J48" s="101">
        <v>4.35</v>
      </c>
      <c r="K48" s="44">
        <v>218.71</v>
      </c>
      <c r="L48" s="45"/>
      <c r="M48" s="80"/>
    </row>
    <row r="49" ht="21.6" spans="1:13">
      <c r="A49" s="76" t="s">
        <v>176</v>
      </c>
      <c r="B49" s="76" t="s">
        <v>270</v>
      </c>
      <c r="C49" s="98">
        <v>10000</v>
      </c>
      <c r="D49" s="76" t="s">
        <v>267</v>
      </c>
      <c r="E49" s="99" t="s">
        <v>49</v>
      </c>
      <c r="F49" s="76" t="s">
        <v>268</v>
      </c>
      <c r="G49" s="100">
        <v>43069</v>
      </c>
      <c r="H49" s="100">
        <v>43189</v>
      </c>
      <c r="I49" s="15">
        <v>120</v>
      </c>
      <c r="J49" s="101">
        <v>4.35</v>
      </c>
      <c r="K49" s="44">
        <v>145</v>
      </c>
      <c r="L49" s="45"/>
      <c r="M49" s="80"/>
    </row>
    <row r="50" ht="21.6" spans="1:13">
      <c r="A50" s="76" t="s">
        <v>176</v>
      </c>
      <c r="B50" s="76" t="s">
        <v>271</v>
      </c>
      <c r="C50" s="98">
        <v>30000</v>
      </c>
      <c r="D50" s="76" t="s">
        <v>267</v>
      </c>
      <c r="E50" s="99" t="s">
        <v>49</v>
      </c>
      <c r="F50" s="76" t="s">
        <v>268</v>
      </c>
      <c r="G50" s="100">
        <v>43069</v>
      </c>
      <c r="H50" s="100">
        <v>43250</v>
      </c>
      <c r="I50" s="15">
        <v>181</v>
      </c>
      <c r="J50" s="101">
        <v>4.35</v>
      </c>
      <c r="K50" s="44">
        <v>656.13</v>
      </c>
      <c r="L50" s="45"/>
      <c r="M50" s="80"/>
    </row>
    <row r="51" ht="21.6" spans="1:13">
      <c r="A51" s="76" t="s">
        <v>176</v>
      </c>
      <c r="B51" s="76" t="s">
        <v>272</v>
      </c>
      <c r="C51" s="98">
        <v>30000</v>
      </c>
      <c r="D51" s="76" t="s">
        <v>267</v>
      </c>
      <c r="E51" s="99" t="s">
        <v>49</v>
      </c>
      <c r="F51" s="76" t="s">
        <v>268</v>
      </c>
      <c r="G51" s="100">
        <v>43069</v>
      </c>
      <c r="H51" s="100">
        <v>43207</v>
      </c>
      <c r="I51" s="15">
        <v>138</v>
      </c>
      <c r="J51" s="101">
        <v>4.35</v>
      </c>
      <c r="K51" s="44">
        <v>500.26</v>
      </c>
      <c r="L51" s="45"/>
      <c r="M51" s="80"/>
    </row>
    <row r="52" ht="21.6" spans="1:13">
      <c r="A52" s="76" t="s">
        <v>176</v>
      </c>
      <c r="B52" s="88" t="s">
        <v>273</v>
      </c>
      <c r="C52" s="98">
        <v>30000</v>
      </c>
      <c r="D52" s="76" t="s">
        <v>131</v>
      </c>
      <c r="E52" s="99" t="s">
        <v>49</v>
      </c>
      <c r="F52" s="76" t="s">
        <v>274</v>
      </c>
      <c r="G52" s="100">
        <v>43069</v>
      </c>
      <c r="H52" s="100">
        <v>43246</v>
      </c>
      <c r="I52" s="15">
        <f>H52-G52</f>
        <v>177</v>
      </c>
      <c r="J52" s="101">
        <v>4.35</v>
      </c>
      <c r="K52" s="102">
        <v>641.63</v>
      </c>
      <c r="L52" s="45"/>
      <c r="M52" s="80"/>
    </row>
    <row r="53" ht="21.6" spans="1:13">
      <c r="A53" s="76" t="s">
        <v>176</v>
      </c>
      <c r="B53" s="76" t="s">
        <v>275</v>
      </c>
      <c r="C53" s="98">
        <v>20000</v>
      </c>
      <c r="D53" s="76" t="s">
        <v>136</v>
      </c>
      <c r="E53" s="99" t="s">
        <v>49</v>
      </c>
      <c r="F53" s="76" t="s">
        <v>276</v>
      </c>
      <c r="G53" s="100">
        <v>43069</v>
      </c>
      <c r="H53" s="100">
        <v>43250</v>
      </c>
      <c r="I53" s="15">
        <v>181</v>
      </c>
      <c r="J53" s="101">
        <v>4.35</v>
      </c>
      <c r="K53" s="44">
        <v>437.42</v>
      </c>
      <c r="L53" s="45"/>
      <c r="M53" s="80"/>
    </row>
    <row r="54" ht="21.6" spans="1:13">
      <c r="A54" s="76" t="s">
        <v>176</v>
      </c>
      <c r="B54" s="76" t="s">
        <v>277</v>
      </c>
      <c r="C54" s="98">
        <v>50000</v>
      </c>
      <c r="D54" s="76" t="s">
        <v>136</v>
      </c>
      <c r="E54" s="99" t="s">
        <v>49</v>
      </c>
      <c r="F54" s="76" t="s">
        <v>276</v>
      </c>
      <c r="G54" s="100">
        <v>43069</v>
      </c>
      <c r="H54" s="100">
        <v>43250</v>
      </c>
      <c r="I54" s="15">
        <v>181</v>
      </c>
      <c r="J54" s="101">
        <v>4.35</v>
      </c>
      <c r="K54" s="44">
        <v>1093.54</v>
      </c>
      <c r="L54" s="45">
        <f>VLOOKUP($B$2:$B$124,[1]最终版本!C$5:M$109,11,0)</f>
        <v>20171210</v>
      </c>
      <c r="M54" s="80"/>
    </row>
    <row r="55" ht="21.6" spans="1:13">
      <c r="A55" s="76" t="s">
        <v>176</v>
      </c>
      <c r="B55" s="76" t="s">
        <v>278</v>
      </c>
      <c r="C55" s="98">
        <v>10000</v>
      </c>
      <c r="D55" s="76" t="s">
        <v>136</v>
      </c>
      <c r="E55" s="99" t="s">
        <v>49</v>
      </c>
      <c r="F55" s="76" t="s">
        <v>276</v>
      </c>
      <c r="G55" s="100">
        <v>43069</v>
      </c>
      <c r="H55" s="100">
        <v>43250</v>
      </c>
      <c r="I55" s="15">
        <v>181</v>
      </c>
      <c r="J55" s="101">
        <v>4.35</v>
      </c>
      <c r="K55" s="44">
        <v>218.71</v>
      </c>
      <c r="L55" s="45"/>
      <c r="M55" s="80"/>
    </row>
    <row r="56" ht="21.6" spans="1:13">
      <c r="A56" s="76" t="s">
        <v>176</v>
      </c>
      <c r="B56" s="76" t="s">
        <v>279</v>
      </c>
      <c r="C56" s="98">
        <v>50000</v>
      </c>
      <c r="D56" s="76" t="s">
        <v>136</v>
      </c>
      <c r="E56" s="99" t="s">
        <v>49</v>
      </c>
      <c r="F56" s="76" t="s">
        <v>276</v>
      </c>
      <c r="G56" s="100">
        <v>43069</v>
      </c>
      <c r="H56" s="100">
        <v>43250</v>
      </c>
      <c r="I56" s="15">
        <v>181</v>
      </c>
      <c r="J56" s="101">
        <v>4.35</v>
      </c>
      <c r="K56" s="44">
        <v>1093.54</v>
      </c>
      <c r="L56" s="45"/>
      <c r="M56" s="80"/>
    </row>
    <row r="57" ht="21.6" spans="1:13">
      <c r="A57" s="76" t="s">
        <v>176</v>
      </c>
      <c r="B57" s="76" t="s">
        <v>280</v>
      </c>
      <c r="C57" s="98">
        <v>30000</v>
      </c>
      <c r="D57" s="76" t="s">
        <v>136</v>
      </c>
      <c r="E57" s="99" t="s">
        <v>49</v>
      </c>
      <c r="F57" s="76" t="s">
        <v>276</v>
      </c>
      <c r="G57" s="100">
        <v>43069</v>
      </c>
      <c r="H57" s="100">
        <v>43250</v>
      </c>
      <c r="I57" s="15">
        <v>181</v>
      </c>
      <c r="J57" s="101">
        <v>4.35</v>
      </c>
      <c r="K57" s="44">
        <v>656.13</v>
      </c>
      <c r="L57" s="45"/>
      <c r="M57" s="80"/>
    </row>
    <row r="58" ht="21.6" spans="1:13">
      <c r="A58" s="76" t="s">
        <v>176</v>
      </c>
      <c r="B58" s="76" t="s">
        <v>281</v>
      </c>
      <c r="C58" s="98">
        <v>20000</v>
      </c>
      <c r="D58" s="76" t="s">
        <v>136</v>
      </c>
      <c r="E58" s="99" t="s">
        <v>49</v>
      </c>
      <c r="F58" s="76" t="s">
        <v>276</v>
      </c>
      <c r="G58" s="100">
        <v>43069</v>
      </c>
      <c r="H58" s="100">
        <v>43250</v>
      </c>
      <c r="I58" s="15">
        <v>181</v>
      </c>
      <c r="J58" s="101">
        <v>4.35</v>
      </c>
      <c r="K58" s="44">
        <v>437.42</v>
      </c>
      <c r="L58" s="45"/>
      <c r="M58" s="80"/>
    </row>
    <row r="59" ht="21.6" spans="1:13">
      <c r="A59" s="76" t="s">
        <v>176</v>
      </c>
      <c r="B59" s="76" t="s">
        <v>282</v>
      </c>
      <c r="C59" s="98">
        <v>50000</v>
      </c>
      <c r="D59" s="76" t="s">
        <v>136</v>
      </c>
      <c r="E59" s="99" t="s">
        <v>49</v>
      </c>
      <c r="F59" s="76" t="s">
        <v>276</v>
      </c>
      <c r="G59" s="100">
        <v>43069</v>
      </c>
      <c r="H59" s="100">
        <v>43250</v>
      </c>
      <c r="I59" s="15">
        <v>181</v>
      </c>
      <c r="J59" s="101">
        <v>4.35</v>
      </c>
      <c r="K59" s="44">
        <v>1093.54</v>
      </c>
      <c r="L59" s="45"/>
      <c r="M59" s="80"/>
    </row>
    <row r="60" ht="21.6" spans="1:13">
      <c r="A60" s="76" t="s">
        <v>176</v>
      </c>
      <c r="B60" s="76" t="s">
        <v>283</v>
      </c>
      <c r="C60" s="98">
        <v>30000</v>
      </c>
      <c r="D60" s="76" t="s">
        <v>284</v>
      </c>
      <c r="E60" s="99" t="s">
        <v>49</v>
      </c>
      <c r="F60" s="76" t="s">
        <v>285</v>
      </c>
      <c r="G60" s="100">
        <v>43069</v>
      </c>
      <c r="H60" s="100">
        <v>43222</v>
      </c>
      <c r="I60" s="15">
        <v>153</v>
      </c>
      <c r="J60" s="101">
        <v>4.35</v>
      </c>
      <c r="K60" s="44">
        <v>554.64</v>
      </c>
      <c r="L60" s="45"/>
      <c r="M60" s="80"/>
    </row>
    <row r="61" ht="21.6" spans="1:13">
      <c r="A61" s="76" t="s">
        <v>176</v>
      </c>
      <c r="B61" s="76" t="s">
        <v>286</v>
      </c>
      <c r="C61" s="98">
        <v>20000</v>
      </c>
      <c r="D61" s="76" t="s">
        <v>284</v>
      </c>
      <c r="E61" s="99" t="s">
        <v>49</v>
      </c>
      <c r="F61" s="76" t="s">
        <v>285</v>
      </c>
      <c r="G61" s="100">
        <v>43069</v>
      </c>
      <c r="H61" s="100">
        <v>43250</v>
      </c>
      <c r="I61" s="15">
        <v>181</v>
      </c>
      <c r="J61" s="101">
        <v>4.35</v>
      </c>
      <c r="K61" s="44">
        <v>437.42</v>
      </c>
      <c r="L61" s="45"/>
      <c r="M61" s="80"/>
    </row>
    <row r="62" ht="21.6" spans="1:13">
      <c r="A62" s="76" t="s">
        <v>176</v>
      </c>
      <c r="B62" s="76" t="s">
        <v>287</v>
      </c>
      <c r="C62" s="98">
        <v>50000</v>
      </c>
      <c r="D62" s="76" t="s">
        <v>288</v>
      </c>
      <c r="E62" s="99" t="s">
        <v>49</v>
      </c>
      <c r="F62" s="76" t="s">
        <v>289</v>
      </c>
      <c r="G62" s="100">
        <v>43069</v>
      </c>
      <c r="H62" s="100">
        <v>43250</v>
      </c>
      <c r="I62" s="15">
        <v>181</v>
      </c>
      <c r="J62" s="101">
        <v>4.35</v>
      </c>
      <c r="K62" s="44">
        <v>1093.54</v>
      </c>
      <c r="L62" s="45"/>
      <c r="M62" s="80"/>
    </row>
    <row r="63" ht="21.6" spans="1:13">
      <c r="A63" s="76" t="s">
        <v>176</v>
      </c>
      <c r="B63" s="76" t="s">
        <v>290</v>
      </c>
      <c r="C63" s="98">
        <v>20000</v>
      </c>
      <c r="D63" s="76" t="s">
        <v>144</v>
      </c>
      <c r="E63" s="99" t="s">
        <v>49</v>
      </c>
      <c r="F63" s="76" t="s">
        <v>291</v>
      </c>
      <c r="G63" s="100">
        <v>43069</v>
      </c>
      <c r="H63" s="100">
        <v>43203</v>
      </c>
      <c r="I63" s="15">
        <v>134</v>
      </c>
      <c r="J63" s="101">
        <v>4.35</v>
      </c>
      <c r="K63" s="44">
        <v>323.85</v>
      </c>
      <c r="L63" s="45"/>
      <c r="M63" s="80"/>
    </row>
    <row r="64" ht="21.6" spans="1:13">
      <c r="A64" s="76" t="s">
        <v>176</v>
      </c>
      <c r="B64" s="76" t="s">
        <v>292</v>
      </c>
      <c r="C64" s="98">
        <v>20000</v>
      </c>
      <c r="D64" s="76" t="s">
        <v>144</v>
      </c>
      <c r="E64" s="99" t="s">
        <v>49</v>
      </c>
      <c r="F64" s="76" t="s">
        <v>291</v>
      </c>
      <c r="G64" s="100">
        <v>43069</v>
      </c>
      <c r="H64" s="100">
        <v>43250</v>
      </c>
      <c r="I64" s="15">
        <v>181</v>
      </c>
      <c r="J64" s="101">
        <v>4.35</v>
      </c>
      <c r="K64" s="44">
        <v>437.42</v>
      </c>
      <c r="L64" s="45"/>
      <c r="M64" s="80"/>
    </row>
    <row r="65" ht="21.6" spans="1:13">
      <c r="A65" s="76" t="s">
        <v>176</v>
      </c>
      <c r="B65" s="76" t="s">
        <v>293</v>
      </c>
      <c r="C65" s="98">
        <v>50000</v>
      </c>
      <c r="D65" s="76" t="s">
        <v>144</v>
      </c>
      <c r="E65" s="99" t="s">
        <v>49</v>
      </c>
      <c r="F65" s="76" t="s">
        <v>291</v>
      </c>
      <c r="G65" s="100">
        <v>43069</v>
      </c>
      <c r="H65" s="100">
        <v>43250</v>
      </c>
      <c r="I65" s="15">
        <v>181</v>
      </c>
      <c r="J65" s="101">
        <v>4.35</v>
      </c>
      <c r="K65" s="44">
        <v>1093.54</v>
      </c>
      <c r="L65" s="45"/>
      <c r="M65" s="80"/>
    </row>
    <row r="66" ht="21.6" spans="1:13">
      <c r="A66" s="76" t="s">
        <v>176</v>
      </c>
      <c r="B66" s="76" t="s">
        <v>294</v>
      </c>
      <c r="C66" s="98">
        <v>20000</v>
      </c>
      <c r="D66" s="76" t="s">
        <v>146</v>
      </c>
      <c r="E66" s="99" t="s">
        <v>49</v>
      </c>
      <c r="F66" s="76" t="s">
        <v>295</v>
      </c>
      <c r="G66" s="100">
        <v>43069</v>
      </c>
      <c r="H66" s="100">
        <v>43250</v>
      </c>
      <c r="I66" s="15">
        <v>181</v>
      </c>
      <c r="J66" s="101">
        <v>4.35</v>
      </c>
      <c r="K66" s="44">
        <v>437.42</v>
      </c>
      <c r="L66" s="45">
        <f>VLOOKUP($B$2:$B$124,[1]最终版本!C$5:M$109,11,0)</f>
        <v>20171210</v>
      </c>
      <c r="M66" s="80"/>
    </row>
    <row r="67" ht="21.6" spans="1:13">
      <c r="A67" s="76" t="s">
        <v>176</v>
      </c>
      <c r="B67" s="76" t="s">
        <v>296</v>
      </c>
      <c r="C67" s="98">
        <v>50000</v>
      </c>
      <c r="D67" s="76" t="s">
        <v>146</v>
      </c>
      <c r="E67" s="99" t="s">
        <v>49</v>
      </c>
      <c r="F67" s="76" t="s">
        <v>295</v>
      </c>
      <c r="G67" s="100">
        <v>43069</v>
      </c>
      <c r="H67" s="100">
        <v>43250</v>
      </c>
      <c r="I67" s="15">
        <v>181</v>
      </c>
      <c r="J67" s="101">
        <v>4.35</v>
      </c>
      <c r="K67" s="44">
        <v>1093.54</v>
      </c>
      <c r="L67" s="45"/>
      <c r="M67" s="80"/>
    </row>
    <row r="68" ht="21.6" spans="1:13">
      <c r="A68" s="76" t="s">
        <v>176</v>
      </c>
      <c r="B68" s="76" t="s">
        <v>297</v>
      </c>
      <c r="C68" s="98">
        <v>50000</v>
      </c>
      <c r="D68" s="76" t="s">
        <v>146</v>
      </c>
      <c r="E68" s="99" t="s">
        <v>49</v>
      </c>
      <c r="F68" s="76" t="s">
        <v>295</v>
      </c>
      <c r="G68" s="100">
        <v>43069</v>
      </c>
      <c r="H68" s="100">
        <v>43250</v>
      </c>
      <c r="I68" s="15">
        <v>181</v>
      </c>
      <c r="J68" s="101">
        <v>4.35</v>
      </c>
      <c r="K68" s="44">
        <v>1093.54</v>
      </c>
      <c r="L68" s="45"/>
      <c r="M68" s="80"/>
    </row>
    <row r="69" ht="21.6" spans="1:13">
      <c r="A69" s="76" t="s">
        <v>176</v>
      </c>
      <c r="B69" s="76" t="s">
        <v>298</v>
      </c>
      <c r="C69" s="98">
        <v>30000</v>
      </c>
      <c r="D69" s="76" t="s">
        <v>146</v>
      </c>
      <c r="E69" s="99" t="s">
        <v>49</v>
      </c>
      <c r="F69" s="76" t="s">
        <v>295</v>
      </c>
      <c r="G69" s="100">
        <v>43069</v>
      </c>
      <c r="H69" s="100">
        <v>43250</v>
      </c>
      <c r="I69" s="15">
        <v>181</v>
      </c>
      <c r="J69" s="101">
        <v>4.35</v>
      </c>
      <c r="K69" s="44">
        <v>656.13</v>
      </c>
      <c r="L69" s="45"/>
      <c r="M69" s="80"/>
    </row>
    <row r="70" ht="21.6" spans="1:13">
      <c r="A70" s="76" t="s">
        <v>176</v>
      </c>
      <c r="B70" s="88" t="s">
        <v>299</v>
      </c>
      <c r="C70" s="98">
        <v>20000</v>
      </c>
      <c r="D70" s="76" t="s">
        <v>151</v>
      </c>
      <c r="E70" s="99" t="s">
        <v>49</v>
      </c>
      <c r="F70" s="76" t="s">
        <v>186</v>
      </c>
      <c r="G70" s="100">
        <v>43069</v>
      </c>
      <c r="H70" s="100">
        <v>43248</v>
      </c>
      <c r="I70" s="15">
        <f>H70-G70</f>
        <v>179</v>
      </c>
      <c r="J70" s="101">
        <v>4.35</v>
      </c>
      <c r="K70" s="102">
        <v>432.58</v>
      </c>
      <c r="L70" s="45"/>
      <c r="M70" s="80"/>
    </row>
    <row r="71" ht="21.6" spans="1:13">
      <c r="A71" s="76" t="s">
        <v>176</v>
      </c>
      <c r="B71" s="76" t="s">
        <v>300</v>
      </c>
      <c r="C71" s="98">
        <v>30000</v>
      </c>
      <c r="D71" s="76" t="s">
        <v>151</v>
      </c>
      <c r="E71" s="99" t="s">
        <v>49</v>
      </c>
      <c r="F71" s="76" t="s">
        <v>186</v>
      </c>
      <c r="G71" s="100">
        <v>43069</v>
      </c>
      <c r="H71" s="100">
        <v>43223</v>
      </c>
      <c r="I71" s="15">
        <v>154</v>
      </c>
      <c r="J71" s="101">
        <v>4.35</v>
      </c>
      <c r="K71" s="44">
        <v>558.25</v>
      </c>
      <c r="L71" s="45"/>
      <c r="M71" s="80"/>
    </row>
    <row r="72" ht="21.6" spans="1:13">
      <c r="A72" s="76" t="s">
        <v>176</v>
      </c>
      <c r="B72" s="76" t="s">
        <v>301</v>
      </c>
      <c r="C72" s="98">
        <v>20000</v>
      </c>
      <c r="D72" s="76" t="s">
        <v>302</v>
      </c>
      <c r="E72" s="99" t="s">
        <v>49</v>
      </c>
      <c r="F72" s="76" t="s">
        <v>303</v>
      </c>
      <c r="G72" s="100">
        <v>43059</v>
      </c>
      <c r="H72" s="100">
        <v>43275</v>
      </c>
      <c r="I72" s="15">
        <v>216</v>
      </c>
      <c r="J72" s="101">
        <v>4.35</v>
      </c>
      <c r="K72" s="44">
        <v>522.01</v>
      </c>
      <c r="L72" s="45"/>
      <c r="M72" s="80"/>
    </row>
    <row r="73" ht="21.6" spans="1:13">
      <c r="A73" s="76" t="s">
        <v>176</v>
      </c>
      <c r="B73" s="76" t="s">
        <v>304</v>
      </c>
      <c r="C73" s="98">
        <v>10000</v>
      </c>
      <c r="D73" s="76" t="s">
        <v>302</v>
      </c>
      <c r="E73" s="99" t="s">
        <v>49</v>
      </c>
      <c r="F73" s="76" t="s">
        <v>303</v>
      </c>
      <c r="G73" s="100">
        <v>43069</v>
      </c>
      <c r="H73" s="100">
        <v>43189</v>
      </c>
      <c r="I73" s="15">
        <v>120</v>
      </c>
      <c r="J73" s="101">
        <v>4.35</v>
      </c>
      <c r="K73" s="44">
        <v>145</v>
      </c>
      <c r="L73" s="45"/>
      <c r="M73" s="80"/>
    </row>
    <row r="74" ht="21.6" spans="1:13">
      <c r="A74" s="76" t="s">
        <v>176</v>
      </c>
      <c r="B74" s="76" t="s">
        <v>305</v>
      </c>
      <c r="C74" s="98">
        <v>10000</v>
      </c>
      <c r="D74" s="76" t="s">
        <v>158</v>
      </c>
      <c r="E74" s="99" t="s">
        <v>49</v>
      </c>
      <c r="F74" s="76" t="s">
        <v>306</v>
      </c>
      <c r="G74" s="100">
        <v>43069</v>
      </c>
      <c r="H74" s="100">
        <v>43250</v>
      </c>
      <c r="I74" s="15">
        <v>181</v>
      </c>
      <c r="J74" s="101">
        <v>4.35</v>
      </c>
      <c r="K74" s="44">
        <v>218.71</v>
      </c>
      <c r="L74" s="45"/>
      <c r="M74" s="80"/>
    </row>
    <row r="75" ht="21.6" spans="1:13">
      <c r="A75" s="76" t="s">
        <v>176</v>
      </c>
      <c r="B75" s="76" t="s">
        <v>307</v>
      </c>
      <c r="C75" s="98">
        <v>30000</v>
      </c>
      <c r="D75" s="76" t="s">
        <v>158</v>
      </c>
      <c r="E75" s="99" t="s">
        <v>49</v>
      </c>
      <c r="F75" s="76" t="s">
        <v>306</v>
      </c>
      <c r="G75" s="100">
        <v>43069</v>
      </c>
      <c r="H75" s="100">
        <v>43250</v>
      </c>
      <c r="I75" s="15">
        <v>181</v>
      </c>
      <c r="J75" s="101">
        <v>4.35</v>
      </c>
      <c r="K75" s="44">
        <v>656.13</v>
      </c>
      <c r="L75" s="45"/>
      <c r="M75" s="80"/>
    </row>
    <row r="76" ht="21.6" spans="1:13">
      <c r="A76" s="76" t="s">
        <v>176</v>
      </c>
      <c r="B76" s="76" t="s">
        <v>308</v>
      </c>
      <c r="C76" s="98">
        <v>10000</v>
      </c>
      <c r="D76" s="76" t="s">
        <v>309</v>
      </c>
      <c r="E76" s="99" t="s">
        <v>49</v>
      </c>
      <c r="F76" s="76" t="s">
        <v>310</v>
      </c>
      <c r="G76" s="100">
        <v>43069</v>
      </c>
      <c r="H76" s="100">
        <v>43250</v>
      </c>
      <c r="I76" s="15">
        <v>181</v>
      </c>
      <c r="J76" s="101">
        <v>4.35</v>
      </c>
      <c r="K76" s="44">
        <v>218.71</v>
      </c>
      <c r="L76" s="45">
        <f>VLOOKUP($B$2:$B$124,[1]最终版本!C$5:M$109,11,0)</f>
        <v>20171210</v>
      </c>
      <c r="M76" s="80"/>
    </row>
    <row r="77" ht="21.6" spans="1:13">
      <c r="A77" s="76" t="s">
        <v>176</v>
      </c>
      <c r="B77" s="76" t="s">
        <v>311</v>
      </c>
      <c r="C77" s="98">
        <v>50000</v>
      </c>
      <c r="D77" s="76" t="s">
        <v>312</v>
      </c>
      <c r="E77" s="99" t="s">
        <v>49</v>
      </c>
      <c r="F77" s="76" t="s">
        <v>313</v>
      </c>
      <c r="G77" s="100">
        <v>43069</v>
      </c>
      <c r="H77" s="100">
        <v>43250</v>
      </c>
      <c r="I77" s="15">
        <v>181</v>
      </c>
      <c r="J77" s="101">
        <v>4.35</v>
      </c>
      <c r="K77" s="44">
        <v>1093.54</v>
      </c>
      <c r="L77" s="45"/>
      <c r="M77" s="80"/>
    </row>
    <row r="78" ht="21.6" spans="1:13">
      <c r="A78" s="76" t="s">
        <v>176</v>
      </c>
      <c r="B78" s="76" t="s">
        <v>314</v>
      </c>
      <c r="C78" s="98">
        <v>20000</v>
      </c>
      <c r="D78" s="76" t="s">
        <v>315</v>
      </c>
      <c r="E78" s="99" t="s">
        <v>49</v>
      </c>
      <c r="F78" s="76" t="s">
        <v>316</v>
      </c>
      <c r="G78" s="100">
        <v>43069</v>
      </c>
      <c r="H78" s="100">
        <v>43250</v>
      </c>
      <c r="I78" s="15">
        <v>181</v>
      </c>
      <c r="J78" s="101">
        <v>4.35</v>
      </c>
      <c r="K78" s="44">
        <v>437.42</v>
      </c>
      <c r="L78" s="45"/>
      <c r="M78" s="80"/>
    </row>
    <row r="79" ht="21.6" spans="1:13">
      <c r="A79" s="76" t="s">
        <v>176</v>
      </c>
      <c r="B79" s="76" t="s">
        <v>317</v>
      </c>
      <c r="C79" s="98">
        <v>10000</v>
      </c>
      <c r="D79" s="76" t="s">
        <v>315</v>
      </c>
      <c r="E79" s="99" t="s">
        <v>49</v>
      </c>
      <c r="F79" s="76" t="s">
        <v>316</v>
      </c>
      <c r="G79" s="100">
        <v>43069</v>
      </c>
      <c r="H79" s="100">
        <v>43250</v>
      </c>
      <c r="I79" s="15">
        <v>181</v>
      </c>
      <c r="J79" s="101">
        <v>4.35</v>
      </c>
      <c r="K79" s="44">
        <v>218.71</v>
      </c>
      <c r="L79" s="45"/>
      <c r="M79" s="80"/>
    </row>
    <row r="80" ht="21.6" spans="1:13">
      <c r="A80" s="76" t="s">
        <v>176</v>
      </c>
      <c r="B80" s="76" t="s">
        <v>318</v>
      </c>
      <c r="C80" s="98">
        <v>40000</v>
      </c>
      <c r="D80" s="76" t="s">
        <v>315</v>
      </c>
      <c r="E80" s="99" t="s">
        <v>49</v>
      </c>
      <c r="F80" s="76" t="s">
        <v>316</v>
      </c>
      <c r="G80" s="100">
        <v>43069</v>
      </c>
      <c r="H80" s="100">
        <v>43250</v>
      </c>
      <c r="I80" s="15">
        <v>181</v>
      </c>
      <c r="J80" s="101">
        <v>4.35</v>
      </c>
      <c r="K80" s="44">
        <v>874.83</v>
      </c>
      <c r="L80" s="45"/>
      <c r="M80" s="80"/>
    </row>
    <row r="81" ht="21.6" spans="1:13">
      <c r="A81" s="76" t="s">
        <v>176</v>
      </c>
      <c r="B81" s="76" t="s">
        <v>319</v>
      </c>
      <c r="C81" s="98">
        <v>10000</v>
      </c>
      <c r="D81" s="76" t="s">
        <v>315</v>
      </c>
      <c r="E81" s="99" t="s">
        <v>49</v>
      </c>
      <c r="F81" s="76" t="s">
        <v>316</v>
      </c>
      <c r="G81" s="100">
        <v>43069</v>
      </c>
      <c r="H81" s="100">
        <v>43250</v>
      </c>
      <c r="I81" s="15">
        <v>181</v>
      </c>
      <c r="J81" s="101">
        <v>4.35</v>
      </c>
      <c r="K81" s="44">
        <v>218.71</v>
      </c>
      <c r="L81" s="45"/>
      <c r="M81" s="80"/>
    </row>
    <row r="82" ht="21.6" spans="1:13">
      <c r="A82" s="76" t="s">
        <v>176</v>
      </c>
      <c r="B82" s="76" t="s">
        <v>320</v>
      </c>
      <c r="C82" s="98">
        <v>10000</v>
      </c>
      <c r="D82" s="76" t="s">
        <v>315</v>
      </c>
      <c r="E82" s="99" t="s">
        <v>49</v>
      </c>
      <c r="F82" s="76" t="s">
        <v>316</v>
      </c>
      <c r="G82" s="100">
        <v>43069</v>
      </c>
      <c r="H82" s="100">
        <v>43250</v>
      </c>
      <c r="I82" s="15">
        <v>181</v>
      </c>
      <c r="J82" s="101">
        <v>4.35</v>
      </c>
      <c r="K82" s="44">
        <v>218.71</v>
      </c>
      <c r="L82" s="45"/>
      <c r="M82" s="80"/>
    </row>
    <row r="83" ht="21.6" spans="1:13">
      <c r="A83" s="76" t="s">
        <v>176</v>
      </c>
      <c r="B83" s="76" t="s">
        <v>321</v>
      </c>
      <c r="C83" s="98">
        <v>10000</v>
      </c>
      <c r="D83" s="76" t="s">
        <v>322</v>
      </c>
      <c r="E83" s="99" t="s">
        <v>49</v>
      </c>
      <c r="F83" s="76" t="s">
        <v>323</v>
      </c>
      <c r="G83" s="100">
        <v>43069</v>
      </c>
      <c r="H83" s="100">
        <v>43250</v>
      </c>
      <c r="I83" s="15">
        <v>181</v>
      </c>
      <c r="J83" s="101">
        <v>4.35</v>
      </c>
      <c r="K83" s="44">
        <v>218.71</v>
      </c>
      <c r="L83" s="45"/>
      <c r="M83" s="80"/>
    </row>
    <row r="84" ht="21.6" spans="1:13">
      <c r="A84" s="76" t="s">
        <v>176</v>
      </c>
      <c r="B84" s="76" t="s">
        <v>324</v>
      </c>
      <c r="C84" s="98">
        <v>10000</v>
      </c>
      <c r="D84" s="76" t="s">
        <v>325</v>
      </c>
      <c r="E84" s="99" t="s">
        <v>49</v>
      </c>
      <c r="F84" s="76" t="s">
        <v>326</v>
      </c>
      <c r="G84" s="100">
        <v>43069</v>
      </c>
      <c r="H84" s="100">
        <v>43250</v>
      </c>
      <c r="I84" s="15">
        <v>181</v>
      </c>
      <c r="J84" s="101">
        <v>4.35</v>
      </c>
      <c r="K84" s="44">
        <v>218.71</v>
      </c>
      <c r="L84" s="45"/>
      <c r="M84" s="80"/>
    </row>
    <row r="85" ht="21.6" spans="1:13">
      <c r="A85" s="76" t="s">
        <v>176</v>
      </c>
      <c r="B85" s="76" t="s">
        <v>327</v>
      </c>
      <c r="C85" s="98">
        <v>10000</v>
      </c>
      <c r="D85" s="76" t="s">
        <v>325</v>
      </c>
      <c r="E85" s="99" t="s">
        <v>49</v>
      </c>
      <c r="F85" s="76" t="s">
        <v>326</v>
      </c>
      <c r="G85" s="100">
        <v>43069</v>
      </c>
      <c r="H85" s="100">
        <v>43250</v>
      </c>
      <c r="I85" s="15">
        <v>181</v>
      </c>
      <c r="J85" s="101">
        <v>4.35</v>
      </c>
      <c r="K85" s="44">
        <v>218.71</v>
      </c>
      <c r="L85" s="45"/>
      <c r="M85" s="80"/>
    </row>
    <row r="86" ht="21.6" spans="1:13">
      <c r="A86" s="76" t="s">
        <v>176</v>
      </c>
      <c r="B86" s="76" t="s">
        <v>328</v>
      </c>
      <c r="C86" s="98">
        <v>10000</v>
      </c>
      <c r="D86" s="76" t="s">
        <v>325</v>
      </c>
      <c r="E86" s="99" t="s">
        <v>49</v>
      </c>
      <c r="F86" s="76" t="s">
        <v>326</v>
      </c>
      <c r="G86" s="100">
        <v>43069</v>
      </c>
      <c r="H86" s="100">
        <v>43250</v>
      </c>
      <c r="I86" s="15">
        <v>181</v>
      </c>
      <c r="J86" s="101">
        <v>4.35</v>
      </c>
      <c r="K86" s="44">
        <v>218.71</v>
      </c>
      <c r="L86" s="45"/>
      <c r="M86" s="80"/>
    </row>
    <row r="87" ht="21.6" spans="1:13">
      <c r="A87" s="76" t="s">
        <v>176</v>
      </c>
      <c r="B87" s="76" t="s">
        <v>329</v>
      </c>
      <c r="C87" s="98">
        <v>10000</v>
      </c>
      <c r="D87" s="76" t="s">
        <v>325</v>
      </c>
      <c r="E87" s="99" t="s">
        <v>49</v>
      </c>
      <c r="F87" s="76" t="s">
        <v>326</v>
      </c>
      <c r="G87" s="100">
        <v>43069</v>
      </c>
      <c r="H87" s="100">
        <v>43250</v>
      </c>
      <c r="I87" s="15">
        <v>181</v>
      </c>
      <c r="J87" s="101">
        <v>4.35</v>
      </c>
      <c r="K87" s="44">
        <v>218.71</v>
      </c>
      <c r="L87" s="45"/>
      <c r="M87" s="80"/>
    </row>
    <row r="88" ht="21.6" spans="1:13">
      <c r="A88" s="76" t="s">
        <v>176</v>
      </c>
      <c r="B88" s="76" t="s">
        <v>330</v>
      </c>
      <c r="C88" s="98">
        <v>10000</v>
      </c>
      <c r="D88" s="76" t="s">
        <v>331</v>
      </c>
      <c r="E88" s="99" t="s">
        <v>49</v>
      </c>
      <c r="F88" s="76" t="s">
        <v>332</v>
      </c>
      <c r="G88" s="100">
        <v>43069</v>
      </c>
      <c r="H88" s="100">
        <v>43179</v>
      </c>
      <c r="I88" s="15">
        <v>110</v>
      </c>
      <c r="J88" s="101">
        <v>4.35</v>
      </c>
      <c r="K88" s="44">
        <v>132.92</v>
      </c>
      <c r="L88" s="45"/>
      <c r="M88" s="80"/>
    </row>
    <row r="89" ht="21.6" spans="1:13">
      <c r="A89" s="76" t="s">
        <v>176</v>
      </c>
      <c r="B89" s="76" t="s">
        <v>333</v>
      </c>
      <c r="C89" s="98">
        <v>10000</v>
      </c>
      <c r="D89" s="76" t="s">
        <v>331</v>
      </c>
      <c r="E89" s="99" t="s">
        <v>49</v>
      </c>
      <c r="F89" s="76" t="s">
        <v>332</v>
      </c>
      <c r="G89" s="100">
        <v>43069</v>
      </c>
      <c r="H89" s="100">
        <v>43250</v>
      </c>
      <c r="I89" s="15">
        <v>181</v>
      </c>
      <c r="J89" s="101">
        <v>4.35</v>
      </c>
      <c r="K89" s="44">
        <v>218.71</v>
      </c>
      <c r="L89" s="45"/>
      <c r="M89" s="80"/>
    </row>
    <row r="90" ht="21.6" spans="1:13">
      <c r="A90" s="76" t="s">
        <v>176</v>
      </c>
      <c r="B90" s="76" t="s">
        <v>334</v>
      </c>
      <c r="C90" s="98">
        <v>10000</v>
      </c>
      <c r="D90" s="76" t="s">
        <v>331</v>
      </c>
      <c r="E90" s="99" t="s">
        <v>49</v>
      </c>
      <c r="F90" s="76" t="s">
        <v>332</v>
      </c>
      <c r="G90" s="100">
        <v>43069</v>
      </c>
      <c r="H90" s="100">
        <v>43250</v>
      </c>
      <c r="I90" s="15">
        <v>181</v>
      </c>
      <c r="J90" s="101">
        <v>4.35</v>
      </c>
      <c r="K90" s="44">
        <v>218.71</v>
      </c>
      <c r="L90" s="45"/>
      <c r="M90" s="80"/>
    </row>
    <row r="91" ht="21.6" spans="1:13">
      <c r="A91" s="76" t="s">
        <v>176</v>
      </c>
      <c r="B91" s="76" t="s">
        <v>335</v>
      </c>
      <c r="C91" s="98">
        <v>50000</v>
      </c>
      <c r="D91" s="76" t="s">
        <v>164</v>
      </c>
      <c r="E91" s="99" t="s">
        <v>49</v>
      </c>
      <c r="F91" s="76" t="s">
        <v>336</v>
      </c>
      <c r="G91" s="100" t="s">
        <v>164</v>
      </c>
      <c r="H91" s="100">
        <v>43250</v>
      </c>
      <c r="I91" s="15">
        <v>176</v>
      </c>
      <c r="J91" s="101">
        <v>4.35</v>
      </c>
      <c r="K91" s="44">
        <v>1063.33</v>
      </c>
      <c r="L91" s="45"/>
      <c r="M91" s="80"/>
    </row>
    <row r="92" ht="21.6" spans="1:13">
      <c r="A92" s="76" t="s">
        <v>176</v>
      </c>
      <c r="B92" s="88" t="s">
        <v>337</v>
      </c>
      <c r="C92" s="98">
        <v>50000</v>
      </c>
      <c r="D92" s="76" t="s">
        <v>338</v>
      </c>
      <c r="E92" s="99" t="s">
        <v>49</v>
      </c>
      <c r="F92" s="76" t="s">
        <v>339</v>
      </c>
      <c r="G92" s="100" t="s">
        <v>338</v>
      </c>
      <c r="H92" s="100">
        <v>43189</v>
      </c>
      <c r="I92" s="15">
        <v>99</v>
      </c>
      <c r="J92" s="101">
        <v>4.35</v>
      </c>
      <c r="K92" s="102">
        <v>598.13</v>
      </c>
      <c r="L92" s="45"/>
      <c r="M92" s="80"/>
    </row>
    <row r="93" ht="21.6" spans="1:13">
      <c r="A93" s="76" t="s">
        <v>176</v>
      </c>
      <c r="B93" s="76" t="s">
        <v>340</v>
      </c>
      <c r="C93" s="98">
        <v>50000</v>
      </c>
      <c r="D93" s="76" t="s">
        <v>341</v>
      </c>
      <c r="E93" s="99" t="s">
        <v>49</v>
      </c>
      <c r="F93" s="76" t="s">
        <v>342</v>
      </c>
      <c r="G93" s="100" t="s">
        <v>341</v>
      </c>
      <c r="H93" s="100">
        <v>43250</v>
      </c>
      <c r="I93" s="15">
        <v>153</v>
      </c>
      <c r="J93" s="101">
        <v>4.35</v>
      </c>
      <c r="K93" s="44">
        <v>924.38</v>
      </c>
      <c r="L93" s="45"/>
      <c r="M93" s="80"/>
    </row>
    <row r="94" ht="21.6" spans="1:13">
      <c r="A94" s="76" t="s">
        <v>176</v>
      </c>
      <c r="B94" s="76" t="s">
        <v>343</v>
      </c>
      <c r="C94" s="98">
        <v>50000</v>
      </c>
      <c r="D94" s="76" t="s">
        <v>344</v>
      </c>
      <c r="E94" s="99" t="s">
        <v>49</v>
      </c>
      <c r="F94" s="76" t="s">
        <v>345</v>
      </c>
      <c r="G94" s="100" t="s">
        <v>344</v>
      </c>
      <c r="H94" s="100">
        <v>43250</v>
      </c>
      <c r="I94" s="15">
        <v>128</v>
      </c>
      <c r="J94" s="101">
        <v>4.35</v>
      </c>
      <c r="K94" s="44">
        <v>773.33</v>
      </c>
      <c r="L94" s="45"/>
      <c r="M94" s="80"/>
    </row>
    <row r="95" ht="21.6" spans="1:13">
      <c r="A95" s="76" t="s">
        <v>176</v>
      </c>
      <c r="B95" s="76" t="s">
        <v>346</v>
      </c>
      <c r="C95" s="98">
        <v>50000</v>
      </c>
      <c r="D95" s="76" t="s">
        <v>347</v>
      </c>
      <c r="E95" s="99" t="s">
        <v>49</v>
      </c>
      <c r="F95" s="76" t="s">
        <v>348</v>
      </c>
      <c r="G95" s="100" t="s">
        <v>347</v>
      </c>
      <c r="H95" s="100">
        <v>43250</v>
      </c>
      <c r="I95" s="15">
        <v>121</v>
      </c>
      <c r="J95" s="101">
        <v>4.35</v>
      </c>
      <c r="K95" s="44">
        <v>731.04</v>
      </c>
      <c r="L95" s="45">
        <f>VLOOKUP($B$2:$B$124,[1]最终版本!C$5:M$109,11,0)</f>
        <v>20171210</v>
      </c>
      <c r="M95" s="80"/>
    </row>
    <row r="96" ht="21.6" spans="1:13">
      <c r="A96" s="76" t="s">
        <v>176</v>
      </c>
      <c r="B96" s="76" t="s">
        <v>349</v>
      </c>
      <c r="C96" s="98">
        <v>50000</v>
      </c>
      <c r="D96" s="76" t="s">
        <v>350</v>
      </c>
      <c r="E96" s="99" t="s">
        <v>49</v>
      </c>
      <c r="F96" s="76" t="s">
        <v>351</v>
      </c>
      <c r="G96" s="100" t="s">
        <v>350</v>
      </c>
      <c r="H96" s="100">
        <v>43250</v>
      </c>
      <c r="I96" s="15">
        <v>109</v>
      </c>
      <c r="J96" s="101">
        <v>4.35</v>
      </c>
      <c r="K96" s="44">
        <v>658.54</v>
      </c>
      <c r="L96" s="45"/>
      <c r="M96" s="80"/>
    </row>
    <row r="97" ht="21.6" spans="1:13">
      <c r="A97" s="76" t="s">
        <v>176</v>
      </c>
      <c r="B97" s="76" t="s">
        <v>352</v>
      </c>
      <c r="C97" s="98">
        <v>30000</v>
      </c>
      <c r="D97" s="76" t="s">
        <v>353</v>
      </c>
      <c r="E97" s="99" t="s">
        <v>49</v>
      </c>
      <c r="F97" s="76" t="s">
        <v>354</v>
      </c>
      <c r="G97" s="100" t="s">
        <v>353</v>
      </c>
      <c r="H97" s="100">
        <v>43250</v>
      </c>
      <c r="I97" s="15">
        <v>64</v>
      </c>
      <c r="J97" s="101">
        <v>4.35</v>
      </c>
      <c r="K97" s="44">
        <v>232</v>
      </c>
      <c r="L97" s="45"/>
      <c r="M97" s="80"/>
    </row>
    <row r="98" ht="21.6" spans="1:13">
      <c r="A98" s="76" t="s">
        <v>176</v>
      </c>
      <c r="B98" s="76" t="s">
        <v>355</v>
      </c>
      <c r="C98" s="98">
        <v>50000</v>
      </c>
      <c r="D98" s="76" t="s">
        <v>356</v>
      </c>
      <c r="E98" s="99" t="s">
        <v>49</v>
      </c>
      <c r="F98" s="76" t="s">
        <v>357</v>
      </c>
      <c r="G98" s="100" t="s">
        <v>356</v>
      </c>
      <c r="H98" s="100">
        <v>43198</v>
      </c>
      <c r="I98" s="15">
        <v>0</v>
      </c>
      <c r="J98" s="101">
        <v>4.35</v>
      </c>
      <c r="K98" s="44">
        <v>0</v>
      </c>
      <c r="L98" s="45"/>
      <c r="M98" s="80"/>
    </row>
    <row r="99" ht="21.6" spans="1:13">
      <c r="A99" s="76" t="s">
        <v>176</v>
      </c>
      <c r="B99" s="76" t="s">
        <v>358</v>
      </c>
      <c r="C99" s="98">
        <v>50000</v>
      </c>
      <c r="D99" s="76" t="s">
        <v>359</v>
      </c>
      <c r="E99" s="99" t="s">
        <v>49</v>
      </c>
      <c r="F99" s="76" t="s">
        <v>360</v>
      </c>
      <c r="G99" s="100" t="s">
        <v>359</v>
      </c>
      <c r="H99" s="100">
        <v>43250</v>
      </c>
      <c r="I99" s="15">
        <v>51</v>
      </c>
      <c r="J99" s="101">
        <v>4.35</v>
      </c>
      <c r="K99" s="44">
        <v>308.13</v>
      </c>
      <c r="L99" s="45"/>
      <c r="M99" s="80"/>
    </row>
    <row r="100" ht="21.6" spans="1:13">
      <c r="A100" s="76" t="s">
        <v>176</v>
      </c>
      <c r="B100" s="76" t="s">
        <v>361</v>
      </c>
      <c r="C100" s="98">
        <v>10000</v>
      </c>
      <c r="D100" s="76" t="s">
        <v>359</v>
      </c>
      <c r="E100" s="99" t="s">
        <v>49</v>
      </c>
      <c r="F100" s="76" t="s">
        <v>360</v>
      </c>
      <c r="G100" s="100" t="s">
        <v>359</v>
      </c>
      <c r="H100" s="100">
        <v>43250</v>
      </c>
      <c r="I100" s="15">
        <v>51</v>
      </c>
      <c r="J100" s="101">
        <v>4.35</v>
      </c>
      <c r="K100" s="44">
        <v>61.63</v>
      </c>
      <c r="L100" s="45"/>
      <c r="M100" s="80"/>
    </row>
    <row r="101" ht="21.6" spans="1:13">
      <c r="A101" s="76" t="s">
        <v>176</v>
      </c>
      <c r="B101" s="76" t="s">
        <v>362</v>
      </c>
      <c r="C101" s="98">
        <v>20000</v>
      </c>
      <c r="D101" s="76" t="s">
        <v>363</v>
      </c>
      <c r="E101" s="99" t="s">
        <v>49</v>
      </c>
      <c r="F101" s="76" t="s">
        <v>364</v>
      </c>
      <c r="G101" s="100" t="s">
        <v>363</v>
      </c>
      <c r="H101" s="100">
        <v>43250</v>
      </c>
      <c r="I101" s="15">
        <v>15</v>
      </c>
      <c r="J101" s="101">
        <v>4.35</v>
      </c>
      <c r="K101" s="44">
        <v>36.25</v>
      </c>
      <c r="L101" s="45"/>
      <c r="M101" s="80"/>
    </row>
    <row r="102" spans="11:11">
      <c r="K102">
        <f>SUM(K2:K101)</f>
        <v>66788.01</v>
      </c>
    </row>
  </sheetData>
  <autoFilter ref="A1:M102"/>
  <pageMargins left="0.75" right="0.75" top="1" bottom="1" header="0.511805555555556" footer="0.511805555555556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4"/>
  <sheetViews>
    <sheetView topLeftCell="A10" workbookViewId="0">
      <selection activeCell="C10" sqref="C$1:C$1048576"/>
    </sheetView>
  </sheetViews>
  <sheetFormatPr defaultColWidth="8.87962962962963" defaultRowHeight="14.4"/>
  <cols>
    <col min="3" max="3" width="9.5"/>
    <col min="4" max="4" width="10.5"/>
    <col min="7" max="7" width="10.5"/>
    <col min="8" max="8" width="9.5"/>
    <col min="11" max="11" width="11.75"/>
    <col min="12" max="12" width="10.5"/>
    <col min="14" max="14" width="14.1296296296296"/>
  </cols>
  <sheetData>
    <row r="1" ht="31.2" spans="1:13">
      <c r="A1" s="74" t="s">
        <v>14</v>
      </c>
      <c r="B1" s="74" t="s">
        <v>15</v>
      </c>
      <c r="C1" s="74" t="s">
        <v>16</v>
      </c>
      <c r="D1" s="74" t="s">
        <v>17</v>
      </c>
      <c r="E1" s="74" t="s">
        <v>18</v>
      </c>
      <c r="F1" s="75" t="s">
        <v>19</v>
      </c>
      <c r="G1" s="74" t="s">
        <v>20</v>
      </c>
      <c r="H1" s="74" t="s">
        <v>21</v>
      </c>
      <c r="I1" s="74" t="s">
        <v>22</v>
      </c>
      <c r="J1" s="77" t="s">
        <v>23</v>
      </c>
      <c r="K1" s="78" t="s">
        <v>24</v>
      </c>
      <c r="L1" s="79" t="s">
        <v>25</v>
      </c>
      <c r="M1" s="80" t="s">
        <v>27</v>
      </c>
    </row>
    <row r="2" spans="1:13">
      <c r="A2" s="76" t="s">
        <v>365</v>
      </c>
      <c r="B2" s="76" t="s">
        <v>366</v>
      </c>
      <c r="C2" s="17">
        <v>30000</v>
      </c>
      <c r="D2" s="19">
        <v>42615</v>
      </c>
      <c r="E2" s="49" t="s">
        <v>31</v>
      </c>
      <c r="F2" s="76">
        <v>20180902</v>
      </c>
      <c r="G2" s="19">
        <v>42825</v>
      </c>
      <c r="H2" s="19">
        <v>42980</v>
      </c>
      <c r="I2" s="81">
        <v>156</v>
      </c>
      <c r="J2" s="66">
        <v>4.75</v>
      </c>
      <c r="K2" s="82">
        <v>617.5</v>
      </c>
      <c r="L2" s="45">
        <f>VLOOKUP($B$2:$B$124,[1]最终版本!C$5:M$109,11,0)</f>
        <v>20170720</v>
      </c>
      <c r="M2" s="80"/>
    </row>
    <row r="3" spans="1:13">
      <c r="A3" s="76" t="s">
        <v>365</v>
      </c>
      <c r="B3" s="76" t="s">
        <v>367</v>
      </c>
      <c r="C3" s="17">
        <v>50000</v>
      </c>
      <c r="D3" s="19">
        <v>42618</v>
      </c>
      <c r="E3" s="49" t="s">
        <v>31</v>
      </c>
      <c r="F3" s="76">
        <v>20180905</v>
      </c>
      <c r="G3" s="19">
        <v>42825</v>
      </c>
      <c r="H3" s="19">
        <v>43240</v>
      </c>
      <c r="I3" s="81">
        <v>416</v>
      </c>
      <c r="J3" s="66">
        <v>4.75</v>
      </c>
      <c r="K3" s="82">
        <v>2744.44444444444</v>
      </c>
      <c r="L3" s="45"/>
      <c r="M3" s="80"/>
    </row>
    <row r="4" spans="1:13">
      <c r="A4" s="76" t="s">
        <v>365</v>
      </c>
      <c r="B4" s="76" t="s">
        <v>368</v>
      </c>
      <c r="C4" s="17">
        <v>50000</v>
      </c>
      <c r="D4" s="19">
        <v>42692</v>
      </c>
      <c r="E4" s="49" t="s">
        <v>31</v>
      </c>
      <c r="F4" s="76">
        <v>20181118</v>
      </c>
      <c r="G4" s="19">
        <v>42826</v>
      </c>
      <c r="H4" s="19">
        <v>43240</v>
      </c>
      <c r="I4" s="81">
        <v>415</v>
      </c>
      <c r="J4" s="66">
        <v>4.75</v>
      </c>
      <c r="K4" s="82">
        <v>2737.84722222222</v>
      </c>
      <c r="L4" s="45"/>
      <c r="M4" s="80"/>
    </row>
    <row r="5" spans="1:13">
      <c r="A5" s="76" t="s">
        <v>365</v>
      </c>
      <c r="B5" s="76" t="s">
        <v>369</v>
      </c>
      <c r="C5" s="17">
        <v>50000</v>
      </c>
      <c r="D5" s="19">
        <v>42698</v>
      </c>
      <c r="E5" s="49" t="s">
        <v>31</v>
      </c>
      <c r="F5" s="76">
        <v>20181124</v>
      </c>
      <c r="G5" s="19">
        <v>42822</v>
      </c>
      <c r="H5" s="19">
        <v>43240</v>
      </c>
      <c r="I5" s="81">
        <v>419</v>
      </c>
      <c r="J5" s="66">
        <v>4.75</v>
      </c>
      <c r="K5" s="82">
        <v>2764.23611111111</v>
      </c>
      <c r="L5" s="45"/>
      <c r="M5" s="80"/>
    </row>
    <row r="6" spans="1:13">
      <c r="A6" s="76" t="s">
        <v>365</v>
      </c>
      <c r="B6" s="76" t="s">
        <v>370</v>
      </c>
      <c r="C6" s="17">
        <v>10000</v>
      </c>
      <c r="D6" s="19">
        <v>42703</v>
      </c>
      <c r="E6" s="49" t="s">
        <v>31</v>
      </c>
      <c r="F6" s="76">
        <v>20181129</v>
      </c>
      <c r="G6" s="19">
        <v>42825</v>
      </c>
      <c r="H6" s="19">
        <v>43240</v>
      </c>
      <c r="I6" s="81">
        <v>416</v>
      </c>
      <c r="J6" s="66">
        <v>4.75</v>
      </c>
      <c r="K6" s="82">
        <v>548.888888888889</v>
      </c>
      <c r="L6" s="45"/>
      <c r="M6" s="80"/>
    </row>
    <row r="7" spans="1:13">
      <c r="A7" s="76" t="s">
        <v>365</v>
      </c>
      <c r="B7" s="76" t="s">
        <v>371</v>
      </c>
      <c r="C7" s="17">
        <v>10000</v>
      </c>
      <c r="D7" s="19">
        <v>42703</v>
      </c>
      <c r="E7" s="49" t="s">
        <v>31</v>
      </c>
      <c r="F7" s="76">
        <v>20181129</v>
      </c>
      <c r="G7" s="19">
        <v>42703</v>
      </c>
      <c r="H7" s="19">
        <v>43240</v>
      </c>
      <c r="I7" s="81">
        <v>538</v>
      </c>
      <c r="J7" s="66">
        <v>4.75</v>
      </c>
      <c r="K7" s="82">
        <v>709.861111111111</v>
      </c>
      <c r="L7" s="45"/>
      <c r="M7" s="80"/>
    </row>
    <row r="8" spans="1:13">
      <c r="A8" s="76" t="s">
        <v>365</v>
      </c>
      <c r="B8" s="76" t="s">
        <v>372</v>
      </c>
      <c r="C8" s="17">
        <v>50000</v>
      </c>
      <c r="D8" s="19">
        <v>42704</v>
      </c>
      <c r="E8" s="49" t="s">
        <v>31</v>
      </c>
      <c r="F8" s="76">
        <v>20181130</v>
      </c>
      <c r="G8" s="19">
        <v>42822</v>
      </c>
      <c r="H8" s="19">
        <v>43240</v>
      </c>
      <c r="I8" s="81">
        <v>419</v>
      </c>
      <c r="J8" s="66">
        <v>4.75</v>
      </c>
      <c r="K8" s="82">
        <v>2764.23611111111</v>
      </c>
      <c r="L8" s="45"/>
      <c r="M8" s="80"/>
    </row>
    <row r="9" spans="1:13">
      <c r="A9" s="76" t="s">
        <v>365</v>
      </c>
      <c r="B9" s="76" t="s">
        <v>373</v>
      </c>
      <c r="C9" s="17">
        <v>50000</v>
      </c>
      <c r="D9" s="19">
        <v>42704</v>
      </c>
      <c r="E9" s="49" t="s">
        <v>31</v>
      </c>
      <c r="F9" s="76">
        <v>20181130</v>
      </c>
      <c r="G9" s="19">
        <v>42822</v>
      </c>
      <c r="H9" s="19">
        <v>43240</v>
      </c>
      <c r="I9" s="81">
        <v>419</v>
      </c>
      <c r="J9" s="66">
        <v>4.75</v>
      </c>
      <c r="K9" s="82">
        <v>2764.23611111111</v>
      </c>
      <c r="L9" s="45"/>
      <c r="M9" s="80"/>
    </row>
    <row r="10" spans="1:13">
      <c r="A10" s="76" t="s">
        <v>365</v>
      </c>
      <c r="B10" s="76" t="s">
        <v>374</v>
      </c>
      <c r="C10" s="17">
        <v>20000</v>
      </c>
      <c r="D10" s="19">
        <v>42832</v>
      </c>
      <c r="E10" s="49" t="s">
        <v>31</v>
      </c>
      <c r="F10" s="76">
        <v>20190406</v>
      </c>
      <c r="G10" s="19">
        <v>42832</v>
      </c>
      <c r="H10" s="19">
        <v>43240</v>
      </c>
      <c r="I10" s="81">
        <v>409</v>
      </c>
      <c r="J10" s="66">
        <v>4.75</v>
      </c>
      <c r="K10" s="82">
        <v>1079.30555555556</v>
      </c>
      <c r="L10" s="45"/>
      <c r="M10" s="80"/>
    </row>
    <row r="11" spans="1:13">
      <c r="A11" s="76" t="s">
        <v>365</v>
      </c>
      <c r="B11" s="76" t="s">
        <v>375</v>
      </c>
      <c r="C11" s="17">
        <v>50000</v>
      </c>
      <c r="D11" s="19">
        <v>42838</v>
      </c>
      <c r="E11" s="49" t="s">
        <v>31</v>
      </c>
      <c r="F11" s="76">
        <v>20190413</v>
      </c>
      <c r="G11" s="19">
        <v>42838</v>
      </c>
      <c r="H11" s="19">
        <v>43240</v>
      </c>
      <c r="I11" s="81">
        <v>403</v>
      </c>
      <c r="J11" s="66">
        <v>4.75</v>
      </c>
      <c r="K11" s="82">
        <v>2658.68055555556</v>
      </c>
      <c r="L11" s="45"/>
      <c r="M11" s="80"/>
    </row>
    <row r="12" spans="1:13">
      <c r="A12" s="76" t="s">
        <v>365</v>
      </c>
      <c r="B12" s="76" t="s">
        <v>376</v>
      </c>
      <c r="C12" s="17">
        <v>50000</v>
      </c>
      <c r="D12" s="19">
        <v>42838</v>
      </c>
      <c r="E12" s="49" t="s">
        <v>31</v>
      </c>
      <c r="F12" s="76">
        <v>20190413</v>
      </c>
      <c r="G12" s="19">
        <v>42837</v>
      </c>
      <c r="H12" s="19">
        <v>43240</v>
      </c>
      <c r="I12" s="81">
        <v>404</v>
      </c>
      <c r="J12" s="66">
        <v>4.75</v>
      </c>
      <c r="K12" s="82">
        <v>2665.27777777778</v>
      </c>
      <c r="L12" s="45"/>
      <c r="M12" s="80"/>
    </row>
    <row r="13" spans="1:13">
      <c r="A13" s="76" t="s">
        <v>365</v>
      </c>
      <c r="B13" s="76" t="s">
        <v>377</v>
      </c>
      <c r="C13" s="17">
        <v>40000</v>
      </c>
      <c r="D13" s="19">
        <v>42895</v>
      </c>
      <c r="E13" s="49" t="s">
        <v>31</v>
      </c>
      <c r="F13" s="76">
        <v>20190609</v>
      </c>
      <c r="G13" s="19">
        <v>42825</v>
      </c>
      <c r="H13" s="19">
        <v>43240</v>
      </c>
      <c r="I13" s="81">
        <v>416</v>
      </c>
      <c r="J13" s="66">
        <v>4.75</v>
      </c>
      <c r="K13" s="82">
        <v>2195.55555555556</v>
      </c>
      <c r="L13" s="45">
        <f>VLOOKUP($B$2:$B$124,[1]最终版本!C$5:M$109,11,0)</f>
        <v>20170720</v>
      </c>
      <c r="M13" s="80"/>
    </row>
    <row r="14" spans="1:13">
      <c r="A14" s="76" t="s">
        <v>365</v>
      </c>
      <c r="B14" s="76" t="s">
        <v>378</v>
      </c>
      <c r="C14" s="17">
        <v>50000</v>
      </c>
      <c r="D14" s="19">
        <v>42949</v>
      </c>
      <c r="E14" s="49" t="s">
        <v>49</v>
      </c>
      <c r="F14" s="76">
        <v>20180802</v>
      </c>
      <c r="G14" s="19">
        <v>42949</v>
      </c>
      <c r="H14" s="19">
        <v>43240</v>
      </c>
      <c r="I14" s="81">
        <v>292</v>
      </c>
      <c r="J14" s="66">
        <v>4.35</v>
      </c>
      <c r="K14" s="82">
        <v>1764.16666666667</v>
      </c>
      <c r="L14" s="45"/>
      <c r="M14" s="80"/>
    </row>
    <row r="15" spans="1:13">
      <c r="A15" s="76" t="s">
        <v>365</v>
      </c>
      <c r="B15" s="76" t="s">
        <v>379</v>
      </c>
      <c r="C15" s="17">
        <v>50000</v>
      </c>
      <c r="D15" s="19">
        <v>42969</v>
      </c>
      <c r="E15" s="49" t="s">
        <v>49</v>
      </c>
      <c r="F15" s="76">
        <v>20180822</v>
      </c>
      <c r="G15" s="19">
        <v>42969</v>
      </c>
      <c r="H15" s="19">
        <v>43240</v>
      </c>
      <c r="I15" s="81">
        <v>272</v>
      </c>
      <c r="J15" s="66">
        <v>4.35</v>
      </c>
      <c r="K15" s="82">
        <v>1643.33333333333</v>
      </c>
      <c r="L15" s="45"/>
      <c r="M15" s="80"/>
    </row>
    <row r="16" spans="1:13">
      <c r="A16" s="76" t="s">
        <v>365</v>
      </c>
      <c r="B16" s="76" t="s">
        <v>380</v>
      </c>
      <c r="C16" s="17">
        <v>20000</v>
      </c>
      <c r="D16" s="19">
        <v>42974</v>
      </c>
      <c r="E16" s="49" t="s">
        <v>49</v>
      </c>
      <c r="F16" s="76">
        <v>20180827</v>
      </c>
      <c r="G16" s="19">
        <v>42974</v>
      </c>
      <c r="H16" s="19">
        <v>43240</v>
      </c>
      <c r="I16" s="81">
        <v>267</v>
      </c>
      <c r="J16" s="66">
        <v>4.35</v>
      </c>
      <c r="K16" s="82">
        <v>645.25</v>
      </c>
      <c r="L16" s="45"/>
      <c r="M16" s="80"/>
    </row>
    <row r="17" spans="1:13">
      <c r="A17" s="76" t="s">
        <v>365</v>
      </c>
      <c r="B17" s="76" t="s">
        <v>381</v>
      </c>
      <c r="C17" s="17">
        <v>40000</v>
      </c>
      <c r="D17" s="19">
        <v>42974</v>
      </c>
      <c r="E17" s="49" t="s">
        <v>49</v>
      </c>
      <c r="F17" s="76">
        <v>20180827</v>
      </c>
      <c r="G17" s="19">
        <v>42974</v>
      </c>
      <c r="H17" s="19">
        <v>43240</v>
      </c>
      <c r="I17" s="81">
        <v>267</v>
      </c>
      <c r="J17" s="66">
        <v>4.35</v>
      </c>
      <c r="K17" s="82">
        <v>1290.5</v>
      </c>
      <c r="L17" s="45">
        <f>VLOOKUP($B$2:$B$124,[1]最终版本!C$5:M$109,11,0)</f>
        <v>20171210</v>
      </c>
      <c r="M17" s="80"/>
    </row>
    <row r="18" spans="1:13">
      <c r="A18" s="76" t="s">
        <v>365</v>
      </c>
      <c r="B18" s="76" t="s">
        <v>382</v>
      </c>
      <c r="C18" s="17">
        <v>20000</v>
      </c>
      <c r="D18" s="19">
        <v>43003</v>
      </c>
      <c r="E18" s="49" t="s">
        <v>49</v>
      </c>
      <c r="F18" s="76">
        <v>20180925</v>
      </c>
      <c r="G18" s="19">
        <v>42774</v>
      </c>
      <c r="H18" s="19">
        <v>43240</v>
      </c>
      <c r="I18" s="81">
        <v>467</v>
      </c>
      <c r="J18" s="66">
        <v>4.35</v>
      </c>
      <c r="K18" s="82">
        <v>1128.58333333333</v>
      </c>
      <c r="L18" s="45"/>
      <c r="M18" s="80"/>
    </row>
    <row r="19" spans="1:15">
      <c r="A19" s="76" t="s">
        <v>365</v>
      </c>
      <c r="B19" s="88" t="s">
        <v>383</v>
      </c>
      <c r="C19" s="89">
        <v>50000</v>
      </c>
      <c r="D19" s="90">
        <v>43006</v>
      </c>
      <c r="E19" s="91" t="s">
        <v>49</v>
      </c>
      <c r="F19" s="88">
        <v>20180928</v>
      </c>
      <c r="G19" s="90">
        <v>43006</v>
      </c>
      <c r="H19" s="90">
        <v>43240</v>
      </c>
      <c r="I19" s="92">
        <v>235</v>
      </c>
      <c r="J19" s="93">
        <v>4.35</v>
      </c>
      <c r="K19" s="94">
        <v>567.92</v>
      </c>
      <c r="L19" s="95"/>
      <c r="M19" s="96"/>
      <c r="N19" s="97"/>
      <c r="O19" s="97" t="s">
        <v>756</v>
      </c>
    </row>
    <row r="20" spans="1:13">
      <c r="A20" s="76" t="s">
        <v>365</v>
      </c>
      <c r="B20" s="76" t="s">
        <v>385</v>
      </c>
      <c r="C20" s="17">
        <v>50000</v>
      </c>
      <c r="D20" s="19">
        <v>43017</v>
      </c>
      <c r="E20" s="49" t="s">
        <v>49</v>
      </c>
      <c r="F20" s="76">
        <v>20181009</v>
      </c>
      <c r="G20" s="19">
        <v>43017</v>
      </c>
      <c r="H20" s="19">
        <v>43240</v>
      </c>
      <c r="I20" s="81">
        <v>223</v>
      </c>
      <c r="J20" s="66">
        <v>4.35</v>
      </c>
      <c r="K20" s="82">
        <v>1347.29166666667</v>
      </c>
      <c r="L20" s="45"/>
      <c r="M20" s="80"/>
    </row>
    <row r="21" spans="1:13">
      <c r="A21" s="76" t="s">
        <v>365</v>
      </c>
      <c r="B21" s="76" t="s">
        <v>386</v>
      </c>
      <c r="C21" s="17">
        <v>30000</v>
      </c>
      <c r="D21" s="19">
        <v>43033</v>
      </c>
      <c r="E21" s="49" t="s">
        <v>49</v>
      </c>
      <c r="F21" s="76">
        <v>20181025</v>
      </c>
      <c r="G21" s="19">
        <v>43033</v>
      </c>
      <c r="H21" s="19">
        <v>43240</v>
      </c>
      <c r="I21" s="81">
        <v>209</v>
      </c>
      <c r="J21" s="66">
        <v>4.35</v>
      </c>
      <c r="K21" s="82">
        <v>757.625</v>
      </c>
      <c r="L21" s="45"/>
      <c r="M21" s="80"/>
    </row>
    <row r="22" spans="1:13">
      <c r="A22" s="76" t="s">
        <v>365</v>
      </c>
      <c r="B22" s="76" t="s">
        <v>387</v>
      </c>
      <c r="C22" s="17">
        <v>30000</v>
      </c>
      <c r="D22" s="19">
        <v>43033</v>
      </c>
      <c r="E22" s="49" t="s">
        <v>49</v>
      </c>
      <c r="F22" s="76">
        <v>20181025</v>
      </c>
      <c r="G22" s="19">
        <v>43033</v>
      </c>
      <c r="H22" s="19">
        <v>43240</v>
      </c>
      <c r="I22" s="81">
        <v>208</v>
      </c>
      <c r="J22" s="66">
        <v>4.35</v>
      </c>
      <c r="K22" s="82">
        <v>754</v>
      </c>
      <c r="L22" s="45"/>
      <c r="M22" s="80"/>
    </row>
    <row r="23" spans="1:13">
      <c r="A23" s="76" t="s">
        <v>365</v>
      </c>
      <c r="B23" s="76" t="s">
        <v>388</v>
      </c>
      <c r="C23" s="17">
        <v>30000</v>
      </c>
      <c r="D23" s="19">
        <v>43033</v>
      </c>
      <c r="E23" s="49" t="s">
        <v>49</v>
      </c>
      <c r="F23" s="76">
        <v>20181025</v>
      </c>
      <c r="G23" s="19">
        <v>43033</v>
      </c>
      <c r="H23" s="19">
        <v>43240</v>
      </c>
      <c r="I23" s="81">
        <v>208</v>
      </c>
      <c r="J23" s="66">
        <v>4.35</v>
      </c>
      <c r="K23" s="82">
        <v>754</v>
      </c>
      <c r="L23" s="45"/>
      <c r="M23" s="80"/>
    </row>
    <row r="24" spans="1:13">
      <c r="A24" s="76" t="s">
        <v>365</v>
      </c>
      <c r="B24" s="76" t="s">
        <v>389</v>
      </c>
      <c r="C24" s="17">
        <v>30000</v>
      </c>
      <c r="D24" s="19">
        <v>43033</v>
      </c>
      <c r="E24" s="49" t="s">
        <v>49</v>
      </c>
      <c r="F24" s="76">
        <v>20181025</v>
      </c>
      <c r="G24" s="19">
        <v>43033</v>
      </c>
      <c r="H24" s="19">
        <v>43240</v>
      </c>
      <c r="I24" s="81">
        <v>208</v>
      </c>
      <c r="J24" s="66">
        <v>4.35</v>
      </c>
      <c r="K24" s="82">
        <v>754</v>
      </c>
      <c r="L24" s="45"/>
      <c r="M24" s="80"/>
    </row>
    <row r="25" spans="1:13">
      <c r="A25" s="76" t="s">
        <v>365</v>
      </c>
      <c r="B25" s="76" t="s">
        <v>390</v>
      </c>
      <c r="C25" s="17">
        <v>30000</v>
      </c>
      <c r="D25" s="19">
        <v>43033</v>
      </c>
      <c r="E25" s="49" t="s">
        <v>49</v>
      </c>
      <c r="F25" s="76">
        <v>20181025</v>
      </c>
      <c r="G25" s="19">
        <v>43033</v>
      </c>
      <c r="H25" s="19">
        <v>43240</v>
      </c>
      <c r="I25" s="81">
        <v>208</v>
      </c>
      <c r="J25" s="66">
        <v>4.35</v>
      </c>
      <c r="K25" s="82">
        <v>754</v>
      </c>
      <c r="L25" s="45"/>
      <c r="M25" s="80"/>
    </row>
    <row r="26" spans="1:13">
      <c r="A26" s="76" t="s">
        <v>365</v>
      </c>
      <c r="B26" s="76" t="s">
        <v>391</v>
      </c>
      <c r="C26" s="17">
        <v>30000</v>
      </c>
      <c r="D26" s="19">
        <v>43035</v>
      </c>
      <c r="E26" s="49" t="s">
        <v>49</v>
      </c>
      <c r="F26" s="76">
        <v>20181027</v>
      </c>
      <c r="G26" s="19">
        <v>43033</v>
      </c>
      <c r="H26" s="19">
        <v>43240</v>
      </c>
      <c r="I26" s="81">
        <v>208</v>
      </c>
      <c r="J26" s="66">
        <v>4.35</v>
      </c>
      <c r="K26" s="82">
        <v>754</v>
      </c>
      <c r="L26" s="45"/>
      <c r="M26" s="80"/>
    </row>
    <row r="27" spans="1:13">
      <c r="A27" s="76" t="s">
        <v>365</v>
      </c>
      <c r="B27" s="76" t="s">
        <v>392</v>
      </c>
      <c r="C27" s="17">
        <v>30000</v>
      </c>
      <c r="D27" s="19">
        <v>43035</v>
      </c>
      <c r="E27" s="49" t="s">
        <v>49</v>
      </c>
      <c r="F27" s="76">
        <v>20181027</v>
      </c>
      <c r="G27" s="19">
        <v>43033</v>
      </c>
      <c r="H27" s="19">
        <v>43240</v>
      </c>
      <c r="I27" s="81">
        <v>208</v>
      </c>
      <c r="J27" s="66">
        <v>4.35</v>
      </c>
      <c r="K27" s="82">
        <v>754</v>
      </c>
      <c r="L27" s="45"/>
      <c r="M27" s="80"/>
    </row>
    <row r="28" spans="1:13">
      <c r="A28" s="76" t="s">
        <v>365</v>
      </c>
      <c r="B28" s="76" t="s">
        <v>393</v>
      </c>
      <c r="C28" s="17">
        <v>50000</v>
      </c>
      <c r="D28" s="19">
        <v>43035</v>
      </c>
      <c r="E28" s="49" t="s">
        <v>31</v>
      </c>
      <c r="F28" s="76">
        <v>20191027</v>
      </c>
      <c r="G28" s="19">
        <v>43035</v>
      </c>
      <c r="H28" s="19">
        <v>43240</v>
      </c>
      <c r="I28" s="81">
        <v>206</v>
      </c>
      <c r="J28" s="66">
        <v>4.75</v>
      </c>
      <c r="K28" s="82">
        <v>1359.02777777778</v>
      </c>
      <c r="L28" s="45"/>
      <c r="M28" s="80"/>
    </row>
    <row r="29" spans="1:13">
      <c r="A29" s="76" t="s">
        <v>365</v>
      </c>
      <c r="B29" s="76" t="s">
        <v>394</v>
      </c>
      <c r="C29" s="17">
        <v>30000</v>
      </c>
      <c r="D29" s="19">
        <v>43035</v>
      </c>
      <c r="E29" s="49" t="s">
        <v>49</v>
      </c>
      <c r="F29" s="76">
        <v>20181027</v>
      </c>
      <c r="G29" s="19">
        <v>43035</v>
      </c>
      <c r="H29" s="19">
        <v>43240</v>
      </c>
      <c r="I29" s="81">
        <v>206</v>
      </c>
      <c r="J29" s="66">
        <v>4.35</v>
      </c>
      <c r="K29" s="82">
        <v>746.75</v>
      </c>
      <c r="L29" s="45"/>
      <c r="M29" s="80"/>
    </row>
    <row r="30" spans="1:13">
      <c r="A30" s="76" t="s">
        <v>365</v>
      </c>
      <c r="B30" s="76" t="s">
        <v>395</v>
      </c>
      <c r="C30" s="17">
        <v>30000</v>
      </c>
      <c r="D30" s="19">
        <v>43035</v>
      </c>
      <c r="E30" s="49" t="s">
        <v>49</v>
      </c>
      <c r="F30" s="76">
        <v>20181027</v>
      </c>
      <c r="G30" s="19">
        <v>43035</v>
      </c>
      <c r="H30" s="19">
        <v>43240</v>
      </c>
      <c r="I30" s="81">
        <v>206</v>
      </c>
      <c r="J30" s="66">
        <v>4.35</v>
      </c>
      <c r="K30" s="82">
        <v>746.75</v>
      </c>
      <c r="L30" s="45"/>
      <c r="M30" s="80"/>
    </row>
    <row r="31" spans="1:13">
      <c r="A31" s="76" t="s">
        <v>365</v>
      </c>
      <c r="B31" s="76" t="s">
        <v>396</v>
      </c>
      <c r="C31" s="17">
        <v>30000</v>
      </c>
      <c r="D31" s="19">
        <v>43035</v>
      </c>
      <c r="E31" s="49" t="s">
        <v>49</v>
      </c>
      <c r="F31" s="76">
        <v>20181027</v>
      </c>
      <c r="G31" s="19">
        <v>43035</v>
      </c>
      <c r="H31" s="19">
        <v>43240</v>
      </c>
      <c r="I31" s="81">
        <v>206</v>
      </c>
      <c r="J31" s="66">
        <v>4.35</v>
      </c>
      <c r="K31" s="82">
        <v>746.75</v>
      </c>
      <c r="L31" s="45"/>
      <c r="M31" s="80"/>
    </row>
    <row r="32" spans="1:13">
      <c r="A32" s="76" t="s">
        <v>365</v>
      </c>
      <c r="B32" s="76" t="s">
        <v>397</v>
      </c>
      <c r="C32" s="17">
        <v>30000</v>
      </c>
      <c r="D32" s="19">
        <v>43038</v>
      </c>
      <c r="E32" s="49" t="s">
        <v>49</v>
      </c>
      <c r="F32" s="76">
        <v>20181030</v>
      </c>
      <c r="G32" s="19">
        <v>43038</v>
      </c>
      <c r="H32" s="19">
        <v>43240</v>
      </c>
      <c r="I32" s="81">
        <v>203</v>
      </c>
      <c r="J32" s="66">
        <v>4.35</v>
      </c>
      <c r="K32" s="82">
        <v>735.875</v>
      </c>
      <c r="L32" s="45"/>
      <c r="M32" s="80"/>
    </row>
    <row r="33" spans="1:13">
      <c r="A33" s="76" t="s">
        <v>365</v>
      </c>
      <c r="B33" s="76" t="s">
        <v>398</v>
      </c>
      <c r="C33" s="17">
        <v>30000</v>
      </c>
      <c r="D33" s="19">
        <v>43038</v>
      </c>
      <c r="E33" s="49" t="s">
        <v>49</v>
      </c>
      <c r="F33" s="76">
        <v>20181030</v>
      </c>
      <c r="G33" s="19">
        <v>43038</v>
      </c>
      <c r="H33" s="19">
        <v>43240</v>
      </c>
      <c r="I33" s="81">
        <v>203</v>
      </c>
      <c r="J33" s="66">
        <v>4.35</v>
      </c>
      <c r="K33" s="82">
        <v>735.875</v>
      </c>
      <c r="L33" s="45"/>
      <c r="M33" s="80"/>
    </row>
    <row r="34" spans="1:13">
      <c r="A34" s="76" t="s">
        <v>365</v>
      </c>
      <c r="B34" s="76" t="s">
        <v>399</v>
      </c>
      <c r="C34" s="17">
        <v>30000</v>
      </c>
      <c r="D34" s="19">
        <v>43038</v>
      </c>
      <c r="E34" s="49" t="s">
        <v>49</v>
      </c>
      <c r="F34" s="76">
        <v>20181030</v>
      </c>
      <c r="G34" s="19">
        <v>43038</v>
      </c>
      <c r="H34" s="19">
        <v>43240</v>
      </c>
      <c r="I34" s="81">
        <v>203</v>
      </c>
      <c r="J34" s="66">
        <v>4.35</v>
      </c>
      <c r="K34" s="82">
        <v>735.875</v>
      </c>
      <c r="L34" s="45"/>
      <c r="M34" s="80"/>
    </row>
    <row r="35" spans="1:13">
      <c r="A35" s="76" t="s">
        <v>365</v>
      </c>
      <c r="B35" s="76" t="s">
        <v>400</v>
      </c>
      <c r="C35" s="17">
        <v>30000</v>
      </c>
      <c r="D35" s="19">
        <v>43038</v>
      </c>
      <c r="E35" s="49" t="s">
        <v>49</v>
      </c>
      <c r="F35" s="76">
        <v>20181030</v>
      </c>
      <c r="G35" s="19">
        <v>43038</v>
      </c>
      <c r="H35" s="19">
        <v>43240</v>
      </c>
      <c r="I35" s="81">
        <v>203</v>
      </c>
      <c r="J35" s="66">
        <v>4.35</v>
      </c>
      <c r="K35" s="82">
        <v>735.875</v>
      </c>
      <c r="L35" s="45"/>
      <c r="M35" s="80"/>
    </row>
    <row r="36" spans="1:13">
      <c r="A36" s="76" t="s">
        <v>365</v>
      </c>
      <c r="B36" s="76" t="s">
        <v>401</v>
      </c>
      <c r="C36" s="17">
        <v>30000</v>
      </c>
      <c r="D36" s="19">
        <v>43038</v>
      </c>
      <c r="E36" s="49" t="s">
        <v>49</v>
      </c>
      <c r="F36" s="76">
        <v>20181030</v>
      </c>
      <c r="G36" s="19">
        <v>43038</v>
      </c>
      <c r="H36" s="19">
        <v>43240</v>
      </c>
      <c r="I36" s="81">
        <v>203</v>
      </c>
      <c r="J36" s="66">
        <v>4.35</v>
      </c>
      <c r="K36" s="82">
        <v>735.875</v>
      </c>
      <c r="L36" s="45"/>
      <c r="M36" s="80"/>
    </row>
    <row r="37" spans="1:13">
      <c r="A37" s="76" t="s">
        <v>365</v>
      </c>
      <c r="B37" s="76" t="s">
        <v>402</v>
      </c>
      <c r="C37" s="17">
        <v>30000</v>
      </c>
      <c r="D37" s="19">
        <v>43052</v>
      </c>
      <c r="E37" s="49" t="s">
        <v>49</v>
      </c>
      <c r="F37" s="76">
        <v>20181113</v>
      </c>
      <c r="G37" s="19">
        <v>43052</v>
      </c>
      <c r="H37" s="19">
        <v>43240</v>
      </c>
      <c r="I37" s="81">
        <v>189</v>
      </c>
      <c r="J37" s="66">
        <v>4.35</v>
      </c>
      <c r="K37" s="82">
        <v>685.125</v>
      </c>
      <c r="L37" s="45"/>
      <c r="M37" s="80"/>
    </row>
    <row r="38" spans="1:13">
      <c r="A38" s="76" t="s">
        <v>365</v>
      </c>
      <c r="B38" s="76" t="s">
        <v>403</v>
      </c>
      <c r="C38" s="17">
        <v>30000</v>
      </c>
      <c r="D38" s="19">
        <v>43052</v>
      </c>
      <c r="E38" s="49" t="s">
        <v>49</v>
      </c>
      <c r="F38" s="76">
        <v>20181113</v>
      </c>
      <c r="G38" s="19">
        <v>43052</v>
      </c>
      <c r="H38" s="19">
        <v>43240</v>
      </c>
      <c r="I38" s="81">
        <v>189</v>
      </c>
      <c r="J38" s="66">
        <v>4.35</v>
      </c>
      <c r="K38" s="82">
        <v>685.125</v>
      </c>
      <c r="L38" s="45"/>
      <c r="M38" s="80"/>
    </row>
    <row r="39" spans="1:13">
      <c r="A39" s="76" t="s">
        <v>365</v>
      </c>
      <c r="B39" s="76" t="s">
        <v>404</v>
      </c>
      <c r="C39" s="17">
        <v>30000</v>
      </c>
      <c r="D39" s="19">
        <v>43053</v>
      </c>
      <c r="E39" s="49" t="s">
        <v>49</v>
      </c>
      <c r="F39" s="76">
        <v>20181114</v>
      </c>
      <c r="G39" s="19">
        <v>43053</v>
      </c>
      <c r="H39" s="19">
        <v>43240</v>
      </c>
      <c r="I39" s="81">
        <v>188</v>
      </c>
      <c r="J39" s="66">
        <v>4.35</v>
      </c>
      <c r="K39" s="82">
        <v>681.5</v>
      </c>
      <c r="L39" s="45"/>
      <c r="M39" s="80"/>
    </row>
    <row r="40" spans="1:13">
      <c r="A40" s="76" t="s">
        <v>365</v>
      </c>
      <c r="B40" s="76" t="s">
        <v>405</v>
      </c>
      <c r="C40" s="17">
        <v>30000</v>
      </c>
      <c r="D40" s="19">
        <v>43056</v>
      </c>
      <c r="E40" s="49" t="s">
        <v>49</v>
      </c>
      <c r="F40" s="76">
        <v>20181117</v>
      </c>
      <c r="G40" s="19">
        <v>43056</v>
      </c>
      <c r="H40" s="19">
        <v>43240</v>
      </c>
      <c r="I40" s="81">
        <v>185</v>
      </c>
      <c r="J40" s="66">
        <v>4.35</v>
      </c>
      <c r="K40" s="82">
        <v>670.625</v>
      </c>
      <c r="L40" s="45"/>
      <c r="M40" s="80"/>
    </row>
    <row r="41" spans="1:13">
      <c r="A41" s="76" t="s">
        <v>365</v>
      </c>
      <c r="B41" s="76" t="s">
        <v>406</v>
      </c>
      <c r="C41" s="17">
        <v>50000</v>
      </c>
      <c r="D41" s="19">
        <v>43056</v>
      </c>
      <c r="E41" s="49" t="s">
        <v>49</v>
      </c>
      <c r="F41" s="76">
        <v>20181117</v>
      </c>
      <c r="G41" s="19">
        <v>43056</v>
      </c>
      <c r="H41" s="19">
        <v>43240</v>
      </c>
      <c r="I41" s="81">
        <v>185</v>
      </c>
      <c r="J41" s="66">
        <v>4.35</v>
      </c>
      <c r="K41" s="82">
        <v>1117.70833333333</v>
      </c>
      <c r="L41" s="45"/>
      <c r="M41" s="80"/>
    </row>
    <row r="42" spans="1:13">
      <c r="A42" s="76" t="s">
        <v>365</v>
      </c>
      <c r="B42" s="76" t="s">
        <v>407</v>
      </c>
      <c r="C42" s="17">
        <v>50000</v>
      </c>
      <c r="D42" s="19">
        <v>43056</v>
      </c>
      <c r="E42" s="49" t="s">
        <v>49</v>
      </c>
      <c r="F42" s="76">
        <v>20181117</v>
      </c>
      <c r="G42" s="19">
        <v>43056</v>
      </c>
      <c r="H42" s="19">
        <v>43240</v>
      </c>
      <c r="I42" s="81">
        <v>185</v>
      </c>
      <c r="J42" s="66">
        <v>4.35</v>
      </c>
      <c r="K42" s="82">
        <v>1117.70833333333</v>
      </c>
      <c r="L42" s="45"/>
      <c r="M42" s="80"/>
    </row>
    <row r="43" spans="1:13">
      <c r="A43" s="76" t="s">
        <v>365</v>
      </c>
      <c r="B43" s="76" t="s">
        <v>408</v>
      </c>
      <c r="C43" s="17">
        <v>50000</v>
      </c>
      <c r="D43" s="19">
        <v>43059</v>
      </c>
      <c r="E43" s="49" t="s">
        <v>49</v>
      </c>
      <c r="F43" s="76">
        <v>20181120</v>
      </c>
      <c r="G43" s="19">
        <v>43059</v>
      </c>
      <c r="H43" s="19">
        <v>43240</v>
      </c>
      <c r="I43" s="81">
        <v>182</v>
      </c>
      <c r="J43" s="66">
        <v>4.35</v>
      </c>
      <c r="K43" s="82">
        <v>1099.58333333333</v>
      </c>
      <c r="L43" s="45"/>
      <c r="M43" s="80"/>
    </row>
    <row r="44" spans="1:13">
      <c r="A44" s="76" t="s">
        <v>365</v>
      </c>
      <c r="B44" s="76" t="s">
        <v>409</v>
      </c>
      <c r="C44" s="17">
        <v>30000</v>
      </c>
      <c r="D44" s="19">
        <v>43069</v>
      </c>
      <c r="E44" s="49" t="s">
        <v>49</v>
      </c>
      <c r="F44" s="76">
        <v>20181113</v>
      </c>
      <c r="G44" s="19">
        <v>43069</v>
      </c>
      <c r="H44" s="19">
        <v>43240</v>
      </c>
      <c r="I44" s="81">
        <v>172</v>
      </c>
      <c r="J44" s="66">
        <v>4.35</v>
      </c>
      <c r="K44" s="82">
        <v>623.5</v>
      </c>
      <c r="L44" s="45"/>
      <c r="M44" s="80"/>
    </row>
    <row r="45" spans="1:13">
      <c r="A45" s="76" t="s">
        <v>365</v>
      </c>
      <c r="B45" s="76" t="s">
        <v>410</v>
      </c>
      <c r="C45" s="17">
        <v>30000</v>
      </c>
      <c r="D45" s="19">
        <v>43069</v>
      </c>
      <c r="E45" s="49" t="s">
        <v>49</v>
      </c>
      <c r="F45" s="76">
        <v>20181130</v>
      </c>
      <c r="G45" s="19">
        <v>43069</v>
      </c>
      <c r="H45" s="19">
        <v>43240</v>
      </c>
      <c r="I45" s="81">
        <v>172</v>
      </c>
      <c r="J45" s="66">
        <v>4.35</v>
      </c>
      <c r="K45" s="82">
        <v>623.5</v>
      </c>
      <c r="L45" s="45"/>
      <c r="M45" s="80"/>
    </row>
    <row r="46" spans="1:13">
      <c r="A46" s="76" t="s">
        <v>365</v>
      </c>
      <c r="B46" s="76" t="s">
        <v>411</v>
      </c>
      <c r="C46" s="17">
        <v>50000</v>
      </c>
      <c r="D46" s="19">
        <v>43077</v>
      </c>
      <c r="E46" s="49" t="s">
        <v>49</v>
      </c>
      <c r="F46" s="76">
        <v>20181208</v>
      </c>
      <c r="G46" s="19">
        <v>43077</v>
      </c>
      <c r="H46" s="19">
        <v>43240</v>
      </c>
      <c r="I46" s="81">
        <v>164</v>
      </c>
      <c r="J46" s="66">
        <v>4.35</v>
      </c>
      <c r="K46" s="82">
        <v>990.833333333333</v>
      </c>
      <c r="L46" s="45"/>
      <c r="M46" s="80"/>
    </row>
    <row r="47" spans="1:13">
      <c r="A47" s="76" t="s">
        <v>365</v>
      </c>
      <c r="B47" s="76" t="s">
        <v>412</v>
      </c>
      <c r="C47" s="17">
        <v>50000</v>
      </c>
      <c r="D47" s="19">
        <v>43180</v>
      </c>
      <c r="E47" s="49" t="s">
        <v>49</v>
      </c>
      <c r="F47" s="76">
        <v>20190321</v>
      </c>
      <c r="G47" s="19">
        <v>43180</v>
      </c>
      <c r="H47" s="19">
        <v>43240</v>
      </c>
      <c r="I47" s="81">
        <v>61</v>
      </c>
      <c r="J47" s="66">
        <v>4.35</v>
      </c>
      <c r="K47" s="82">
        <v>368.541666666667</v>
      </c>
      <c r="L47" s="45"/>
      <c r="M47" s="80"/>
    </row>
    <row r="48" spans="1:13">
      <c r="A48" s="76" t="s">
        <v>365</v>
      </c>
      <c r="B48" s="76" t="s">
        <v>413</v>
      </c>
      <c r="C48" s="17">
        <v>50000</v>
      </c>
      <c r="D48" s="19" t="s">
        <v>414</v>
      </c>
      <c r="E48" s="49" t="s">
        <v>31</v>
      </c>
      <c r="F48" s="76">
        <v>2017099</v>
      </c>
      <c r="G48" s="19">
        <v>42825</v>
      </c>
      <c r="H48" s="19">
        <v>42978</v>
      </c>
      <c r="I48" s="81">
        <v>153</v>
      </c>
      <c r="J48" s="66">
        <v>4.75</v>
      </c>
      <c r="K48" s="82">
        <v>1009.375</v>
      </c>
      <c r="L48" s="45"/>
      <c r="M48" s="80"/>
    </row>
    <row r="49" spans="1:13">
      <c r="A49" s="76" t="s">
        <v>365</v>
      </c>
      <c r="B49" s="76" t="s">
        <v>415</v>
      </c>
      <c r="C49" s="17">
        <v>50000</v>
      </c>
      <c r="D49" s="19" t="s">
        <v>416</v>
      </c>
      <c r="E49" s="49" t="s">
        <v>31</v>
      </c>
      <c r="F49" s="76">
        <v>20180824</v>
      </c>
      <c r="G49" s="19">
        <v>42824</v>
      </c>
      <c r="H49" s="19">
        <v>42971</v>
      </c>
      <c r="I49" s="81">
        <v>147</v>
      </c>
      <c r="J49" s="66">
        <v>4.75</v>
      </c>
      <c r="K49" s="82">
        <v>969.79</v>
      </c>
      <c r="L49" s="45">
        <f>VLOOKUP($B$2:$B$124,[1]最终版本!C$5:M$109,11,0)</f>
        <v>20170720</v>
      </c>
      <c r="M49" s="80"/>
    </row>
    <row r="50" spans="1:13">
      <c r="A50" s="76" t="s">
        <v>365</v>
      </c>
      <c r="B50" s="76" t="s">
        <v>417</v>
      </c>
      <c r="C50" s="17">
        <v>50000</v>
      </c>
      <c r="D50" s="19" t="s">
        <v>35</v>
      </c>
      <c r="E50" s="49" t="s">
        <v>31</v>
      </c>
      <c r="F50" s="76">
        <v>20181122</v>
      </c>
      <c r="G50" s="19">
        <v>42825</v>
      </c>
      <c r="H50" s="19">
        <v>42978</v>
      </c>
      <c r="I50" s="81">
        <v>154</v>
      </c>
      <c r="J50" s="66">
        <v>4.75</v>
      </c>
      <c r="K50" s="82">
        <v>1015.97222222222</v>
      </c>
      <c r="L50" s="45"/>
      <c r="M50" s="80"/>
    </row>
    <row r="51" spans="1:13">
      <c r="A51" s="76" t="s">
        <v>365</v>
      </c>
      <c r="B51" s="76" t="s">
        <v>418</v>
      </c>
      <c r="C51" s="17">
        <v>50000</v>
      </c>
      <c r="D51" s="19" t="s">
        <v>35</v>
      </c>
      <c r="E51" s="49" t="s">
        <v>31</v>
      </c>
      <c r="F51" s="76">
        <v>20181122</v>
      </c>
      <c r="G51" s="19">
        <v>42825</v>
      </c>
      <c r="H51" s="19">
        <v>42978</v>
      </c>
      <c r="I51" s="81">
        <v>154</v>
      </c>
      <c r="J51" s="66">
        <v>4.75</v>
      </c>
      <c r="K51" s="82">
        <v>1015.97222222222</v>
      </c>
      <c r="L51" s="45"/>
      <c r="M51" s="80"/>
    </row>
    <row r="52" spans="1:13">
      <c r="A52" s="76" t="s">
        <v>365</v>
      </c>
      <c r="B52" s="76" t="s">
        <v>419</v>
      </c>
      <c r="C52" s="17">
        <v>50000</v>
      </c>
      <c r="D52" s="19" t="s">
        <v>46</v>
      </c>
      <c r="E52" s="49" t="s">
        <v>31</v>
      </c>
      <c r="F52" s="76">
        <v>20181130</v>
      </c>
      <c r="G52" s="19">
        <v>42824</v>
      </c>
      <c r="H52" s="19">
        <v>42978</v>
      </c>
      <c r="I52" s="81">
        <v>155</v>
      </c>
      <c r="J52" s="66">
        <v>4.75</v>
      </c>
      <c r="K52" s="82">
        <v>1022.56944444444</v>
      </c>
      <c r="L52" s="45"/>
      <c r="M52" s="80"/>
    </row>
    <row r="53" spans="1:13">
      <c r="A53" s="76" t="s">
        <v>365</v>
      </c>
      <c r="B53" s="76" t="s">
        <v>420</v>
      </c>
      <c r="C53" s="17">
        <v>50000</v>
      </c>
      <c r="D53" s="19" t="s">
        <v>46</v>
      </c>
      <c r="E53" s="49" t="s">
        <v>31</v>
      </c>
      <c r="F53" s="76">
        <v>20181130</v>
      </c>
      <c r="G53" s="19">
        <v>42824</v>
      </c>
      <c r="H53" s="19">
        <v>42978</v>
      </c>
      <c r="I53" s="81">
        <v>155</v>
      </c>
      <c r="J53" s="66">
        <v>4.75</v>
      </c>
      <c r="K53" s="82">
        <v>1022.56944444444</v>
      </c>
      <c r="L53" s="45"/>
      <c r="M53" s="80"/>
    </row>
    <row r="54" spans="11:11">
      <c r="K54">
        <f>SUM(K2:K53)</f>
        <v>59917.3905555555</v>
      </c>
    </row>
  </sheetData>
  <autoFilter ref="A1:O54"/>
  <pageMargins left="0.75" right="0.75" top="1" bottom="1" header="0.511805555555556" footer="0.511805555555556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0"/>
  <sheetViews>
    <sheetView workbookViewId="0">
      <selection activeCell="C1" sqref="C$1:C$1048576"/>
    </sheetView>
  </sheetViews>
  <sheetFormatPr defaultColWidth="8.87962962962963" defaultRowHeight="14.4"/>
  <cols>
    <col min="3" max="3" width="9.5"/>
    <col min="4" max="4" width="10.5"/>
    <col min="6" max="8" width="10.5"/>
    <col min="11" max="11" width="9.5"/>
    <col min="12" max="12" width="10.5"/>
    <col min="13" max="13" width="14.3796296296296"/>
    <col min="14" max="14" width="12.8796296296296"/>
    <col min="15" max="15" width="8.87962962962963" hidden="1" customWidth="1"/>
    <col min="16" max="16" width="14.1296296296296"/>
    <col min="17" max="17" width="12.8796296296296" style="84"/>
  </cols>
  <sheetData>
    <row r="1" ht="31.2" spans="1:17">
      <c r="A1" s="74" t="s">
        <v>14</v>
      </c>
      <c r="B1" s="74" t="s">
        <v>15</v>
      </c>
      <c r="C1" s="74" t="s">
        <v>16</v>
      </c>
      <c r="D1" s="74" t="s">
        <v>17</v>
      </c>
      <c r="E1" s="74" t="s">
        <v>18</v>
      </c>
      <c r="F1" s="75" t="s">
        <v>19</v>
      </c>
      <c r="G1" s="74" t="s">
        <v>20</v>
      </c>
      <c r="H1" s="74" t="s">
        <v>21</v>
      </c>
      <c r="I1" s="74" t="s">
        <v>22</v>
      </c>
      <c r="J1" s="77" t="s">
        <v>23</v>
      </c>
      <c r="K1" s="78" t="s">
        <v>24</v>
      </c>
      <c r="L1" s="79" t="s">
        <v>25</v>
      </c>
      <c r="M1" s="80" t="s">
        <v>757</v>
      </c>
      <c r="N1" s="86" t="s">
        <v>758</v>
      </c>
      <c r="P1" s="86" t="s">
        <v>759</v>
      </c>
      <c r="Q1" s="87" t="s">
        <v>760</v>
      </c>
    </row>
    <row r="2" spans="1:17">
      <c r="A2" s="76" t="s">
        <v>421</v>
      </c>
      <c r="B2" s="76" t="s">
        <v>422</v>
      </c>
      <c r="C2" s="17">
        <v>30000</v>
      </c>
      <c r="D2" s="19" t="s">
        <v>105</v>
      </c>
      <c r="E2" s="49" t="s">
        <v>49</v>
      </c>
      <c r="F2" s="76" t="s">
        <v>248</v>
      </c>
      <c r="G2" s="19">
        <v>43038</v>
      </c>
      <c r="H2" s="19">
        <v>43090</v>
      </c>
      <c r="I2" s="81">
        <v>52</v>
      </c>
      <c r="J2" s="66">
        <v>4.35</v>
      </c>
      <c r="K2" s="82">
        <v>188.5</v>
      </c>
      <c r="L2" s="45"/>
      <c r="M2" s="83">
        <v>188.5</v>
      </c>
      <c r="N2">
        <f>C2*I2*J2/36000</f>
        <v>188.5</v>
      </c>
      <c r="O2">
        <f>N2-K2</f>
        <v>0</v>
      </c>
      <c r="Q2" s="84">
        <f>N2+P2</f>
        <v>188.5</v>
      </c>
    </row>
    <row r="3" spans="1:17">
      <c r="A3" s="76" t="s">
        <v>421</v>
      </c>
      <c r="B3" s="76" t="s">
        <v>423</v>
      </c>
      <c r="C3" s="17">
        <v>50000</v>
      </c>
      <c r="D3" s="19" t="s">
        <v>424</v>
      </c>
      <c r="E3" s="49" t="s">
        <v>31</v>
      </c>
      <c r="F3" s="76" t="s">
        <v>425</v>
      </c>
      <c r="G3" s="19">
        <v>43000</v>
      </c>
      <c r="H3" s="19">
        <v>43182</v>
      </c>
      <c r="I3" s="81">
        <v>182</v>
      </c>
      <c r="J3" s="66">
        <v>4.74999996</v>
      </c>
      <c r="K3" s="82">
        <v>554.17</v>
      </c>
      <c r="L3" s="45"/>
      <c r="M3" s="83">
        <v>2546.53832322222</v>
      </c>
      <c r="N3">
        <f t="shared" ref="N3" si="0">C3*I3*J3/36000</f>
        <v>1200.69443433333</v>
      </c>
      <c r="O3">
        <f t="shared" ref="O3" si="1">N3-K3</f>
        <v>646.524434333333</v>
      </c>
      <c r="P3">
        <f>VLOOKUP(B3,[2]Sheet1!$C$29:$M$73,11,0)</f>
        <v>1345.84388888889</v>
      </c>
      <c r="Q3" s="84">
        <f t="shared" ref="Q3:Q66" si="2">N3+P3</f>
        <v>2546.53832322222</v>
      </c>
    </row>
    <row r="4" spans="1:17">
      <c r="A4" s="76" t="s">
        <v>421</v>
      </c>
      <c r="B4" s="76" t="s">
        <v>426</v>
      </c>
      <c r="C4" s="17">
        <v>50000</v>
      </c>
      <c r="D4" s="19" t="s">
        <v>427</v>
      </c>
      <c r="E4" s="49" t="s">
        <v>31</v>
      </c>
      <c r="F4" s="76" t="s">
        <v>428</v>
      </c>
      <c r="G4" s="19">
        <v>43004</v>
      </c>
      <c r="H4" s="19" t="s">
        <v>429</v>
      </c>
      <c r="I4" s="81">
        <f>H4-G4</f>
        <v>179</v>
      </c>
      <c r="J4" s="66">
        <v>4.74999996</v>
      </c>
      <c r="K4" s="82">
        <v>1741.66</v>
      </c>
      <c r="L4" s="45"/>
      <c r="M4" s="83">
        <v>1180.90276783333</v>
      </c>
      <c r="N4">
        <f t="shared" ref="N4:N34" si="3">C4*I4*J4/36000</f>
        <v>1180.90276783333</v>
      </c>
      <c r="O4">
        <f t="shared" ref="O4:O34" si="4">N4-K4</f>
        <v>-560.757232166667</v>
      </c>
      <c r="Q4" s="84">
        <f t="shared" si="2"/>
        <v>1180.90276783333</v>
      </c>
    </row>
    <row r="5" spans="1:17">
      <c r="A5" s="76" t="s">
        <v>421</v>
      </c>
      <c r="B5" s="76" t="s">
        <v>430</v>
      </c>
      <c r="C5" s="17">
        <v>30000</v>
      </c>
      <c r="D5" s="19" t="s">
        <v>111</v>
      </c>
      <c r="E5" s="49" t="s">
        <v>49</v>
      </c>
      <c r="F5" s="76" t="s">
        <v>252</v>
      </c>
      <c r="G5" s="19">
        <v>43039</v>
      </c>
      <c r="H5" s="19" t="s">
        <v>338</v>
      </c>
      <c r="I5" s="81">
        <v>51</v>
      </c>
      <c r="J5" s="66">
        <v>4.35</v>
      </c>
      <c r="K5" s="82">
        <v>184.88</v>
      </c>
      <c r="L5" s="45"/>
      <c r="M5" s="83">
        <v>184.875</v>
      </c>
      <c r="N5">
        <f t="shared" si="3"/>
        <v>184.875</v>
      </c>
      <c r="O5">
        <f t="shared" si="4"/>
        <v>-0.00500000000002387</v>
      </c>
      <c r="Q5" s="84">
        <f t="shared" si="2"/>
        <v>184.875</v>
      </c>
    </row>
    <row r="6" spans="1:17">
      <c r="A6" s="76" t="s">
        <v>421</v>
      </c>
      <c r="B6" s="76" t="s">
        <v>431</v>
      </c>
      <c r="C6" s="17">
        <v>20000</v>
      </c>
      <c r="D6" s="19">
        <v>42717</v>
      </c>
      <c r="E6" s="49" t="s">
        <v>49</v>
      </c>
      <c r="F6" s="85">
        <v>43082</v>
      </c>
      <c r="G6" s="19">
        <v>43001</v>
      </c>
      <c r="H6" s="19">
        <v>43092</v>
      </c>
      <c r="I6" s="81">
        <v>91</v>
      </c>
      <c r="J6" s="66">
        <v>4.35</v>
      </c>
      <c r="K6" s="82">
        <v>202.63</v>
      </c>
      <c r="L6" s="45"/>
      <c r="M6" s="83">
        <v>239.23</v>
      </c>
      <c r="N6">
        <f t="shared" si="3"/>
        <v>219.916666666667</v>
      </c>
      <c r="O6">
        <f t="shared" si="4"/>
        <v>17.2866666666666</v>
      </c>
      <c r="P6">
        <f>VLOOKUP(B6,[2]Sheet1!$C$29:$M$73,11,0)</f>
        <v>19.3133333333334</v>
      </c>
      <c r="Q6" s="84">
        <f t="shared" si="2"/>
        <v>239.23</v>
      </c>
    </row>
    <row r="7" spans="1:17">
      <c r="A7" s="76" t="s">
        <v>421</v>
      </c>
      <c r="B7" s="76" t="s">
        <v>432</v>
      </c>
      <c r="C7" s="17">
        <v>50000</v>
      </c>
      <c r="D7" s="19" t="s">
        <v>433</v>
      </c>
      <c r="E7" s="49" t="s">
        <v>31</v>
      </c>
      <c r="F7" s="76" t="s">
        <v>434</v>
      </c>
      <c r="G7" s="19">
        <v>43003</v>
      </c>
      <c r="H7" s="19" t="s">
        <v>338</v>
      </c>
      <c r="I7" s="81">
        <v>87</v>
      </c>
      <c r="J7" s="66">
        <v>4.74999996</v>
      </c>
      <c r="K7" s="82">
        <v>607.58</v>
      </c>
      <c r="L7" s="45"/>
      <c r="M7" s="83">
        <v>1775.30555072222</v>
      </c>
      <c r="N7">
        <f t="shared" si="3"/>
        <v>573.9583285</v>
      </c>
      <c r="O7">
        <f t="shared" si="4"/>
        <v>-33.6216715</v>
      </c>
      <c r="P7">
        <f>VLOOKUP(B7,[2]Sheet1!$C$29:$M$73,11,0)</f>
        <v>1201.34722222222</v>
      </c>
      <c r="Q7" s="84">
        <f t="shared" si="2"/>
        <v>1775.30555072222</v>
      </c>
    </row>
    <row r="8" spans="1:17">
      <c r="A8" s="76" t="s">
        <v>421</v>
      </c>
      <c r="B8" s="76" t="s">
        <v>435</v>
      </c>
      <c r="C8" s="17">
        <v>50000</v>
      </c>
      <c r="D8" s="19" t="s">
        <v>424</v>
      </c>
      <c r="E8" s="49" t="s">
        <v>31</v>
      </c>
      <c r="F8" s="76" t="s">
        <v>425</v>
      </c>
      <c r="G8" s="19">
        <v>43000</v>
      </c>
      <c r="H8" s="19" t="s">
        <v>436</v>
      </c>
      <c r="I8" s="81">
        <v>94</v>
      </c>
      <c r="J8" s="66">
        <v>4.74999996</v>
      </c>
      <c r="K8" s="82">
        <v>580.56</v>
      </c>
      <c r="L8" s="45"/>
      <c r="M8" s="83">
        <v>1965.98277255556</v>
      </c>
      <c r="N8">
        <f t="shared" si="3"/>
        <v>620.138883666667</v>
      </c>
      <c r="O8">
        <f t="shared" si="4"/>
        <v>39.5788836666668</v>
      </c>
      <c r="P8">
        <f>VLOOKUP(B8,[2]Sheet1!$C$29:$M$73,11,0)</f>
        <v>1345.84388888889</v>
      </c>
      <c r="Q8" s="84">
        <f t="shared" si="2"/>
        <v>1965.98277255556</v>
      </c>
    </row>
    <row r="9" spans="1:17">
      <c r="A9" s="76" t="s">
        <v>421</v>
      </c>
      <c r="B9" s="76" t="s">
        <v>437</v>
      </c>
      <c r="C9" s="17">
        <v>20000</v>
      </c>
      <c r="D9" s="19" t="s">
        <v>438</v>
      </c>
      <c r="E9" s="49" t="s">
        <v>49</v>
      </c>
      <c r="F9" s="76" t="s">
        <v>439</v>
      </c>
      <c r="G9" s="19">
        <v>43057</v>
      </c>
      <c r="H9" s="19" t="s">
        <v>338</v>
      </c>
      <c r="I9" s="81">
        <v>33</v>
      </c>
      <c r="J9" s="66">
        <v>4.35</v>
      </c>
      <c r="K9" s="82">
        <v>79.75</v>
      </c>
      <c r="L9" s="45"/>
      <c r="M9" s="83">
        <v>79.75</v>
      </c>
      <c r="N9">
        <f t="shared" si="3"/>
        <v>79.75</v>
      </c>
      <c r="O9">
        <f t="shared" si="4"/>
        <v>0</v>
      </c>
      <c r="Q9" s="84">
        <f t="shared" si="2"/>
        <v>79.75</v>
      </c>
    </row>
    <row r="10" spans="1:17">
      <c r="A10" s="76" t="s">
        <v>421</v>
      </c>
      <c r="B10" s="76" t="s">
        <v>440</v>
      </c>
      <c r="C10" s="17">
        <v>50000</v>
      </c>
      <c r="D10" s="19">
        <v>42822</v>
      </c>
      <c r="E10" s="49" t="s">
        <v>49</v>
      </c>
      <c r="F10" s="85">
        <v>43187</v>
      </c>
      <c r="G10" s="19">
        <v>42992</v>
      </c>
      <c r="H10" s="19">
        <v>43108</v>
      </c>
      <c r="I10" s="81">
        <v>116</v>
      </c>
      <c r="J10" s="66">
        <v>4.35</v>
      </c>
      <c r="K10" s="82">
        <v>700.83</v>
      </c>
      <c r="L10" s="45"/>
      <c r="M10" s="83">
        <v>700.833333333333</v>
      </c>
      <c r="N10">
        <f t="shared" si="3"/>
        <v>700.833333333333</v>
      </c>
      <c r="O10">
        <f t="shared" si="4"/>
        <v>0.00333333333321661</v>
      </c>
      <c r="Q10" s="84">
        <f t="shared" si="2"/>
        <v>700.833333333333</v>
      </c>
    </row>
    <row r="11" spans="1:17">
      <c r="A11" s="76" t="s">
        <v>421</v>
      </c>
      <c r="B11" s="76" t="s">
        <v>441</v>
      </c>
      <c r="C11" s="17">
        <v>50000</v>
      </c>
      <c r="D11" s="19" t="s">
        <v>442</v>
      </c>
      <c r="E11" s="49" t="s">
        <v>49</v>
      </c>
      <c r="F11" s="76" t="s">
        <v>443</v>
      </c>
      <c r="G11" s="19">
        <v>42987</v>
      </c>
      <c r="H11" s="19" t="s">
        <v>444</v>
      </c>
      <c r="I11" s="81">
        <v>193</v>
      </c>
      <c r="J11" s="66">
        <v>4.35</v>
      </c>
      <c r="K11" s="82">
        <v>1166.04</v>
      </c>
      <c r="L11" s="45"/>
      <c r="M11" s="83">
        <v>1166.04166666667</v>
      </c>
      <c r="N11">
        <f t="shared" si="3"/>
        <v>1166.04166666667</v>
      </c>
      <c r="O11">
        <f t="shared" si="4"/>
        <v>0.00166666666677884</v>
      </c>
      <c r="Q11" s="84">
        <f t="shared" si="2"/>
        <v>1166.04166666667</v>
      </c>
    </row>
    <row r="12" spans="1:17">
      <c r="A12" s="76" t="s">
        <v>421</v>
      </c>
      <c r="B12" s="76" t="s">
        <v>445</v>
      </c>
      <c r="C12" s="17">
        <v>50000</v>
      </c>
      <c r="D12" s="19" t="s">
        <v>446</v>
      </c>
      <c r="E12" s="49" t="s">
        <v>31</v>
      </c>
      <c r="F12" s="76" t="s">
        <v>428</v>
      </c>
      <c r="G12" s="19">
        <v>42999</v>
      </c>
      <c r="H12" s="19" t="s">
        <v>444</v>
      </c>
      <c r="I12" s="81">
        <v>181</v>
      </c>
      <c r="J12" s="66">
        <v>4.74999996</v>
      </c>
      <c r="K12" s="82">
        <v>1194.09</v>
      </c>
      <c r="L12" s="45">
        <f>VLOOKUP($B$2:$B$124,[1]最终版本!C$5:M$109,11,0)</f>
        <v>20170720</v>
      </c>
      <c r="M12" s="83">
        <v>1220.5005455</v>
      </c>
      <c r="N12">
        <f t="shared" si="3"/>
        <v>1194.09721216667</v>
      </c>
      <c r="O12">
        <f t="shared" si="4"/>
        <v>0.00721216666693181</v>
      </c>
      <c r="P12">
        <f>VLOOKUP(B12,[2]Sheet1!$C$29:$M$73,11,0)</f>
        <v>26.4033333333334</v>
      </c>
      <c r="Q12" s="84">
        <f t="shared" si="2"/>
        <v>1220.5005455</v>
      </c>
    </row>
    <row r="13" spans="1:17">
      <c r="A13" s="76" t="s">
        <v>421</v>
      </c>
      <c r="B13" s="76" t="s">
        <v>447</v>
      </c>
      <c r="C13" s="17">
        <v>30000</v>
      </c>
      <c r="D13" s="19" t="s">
        <v>144</v>
      </c>
      <c r="E13" s="49" t="s">
        <v>49</v>
      </c>
      <c r="F13" s="76" t="s">
        <v>291</v>
      </c>
      <c r="G13" s="19">
        <v>43052</v>
      </c>
      <c r="H13" s="19" t="s">
        <v>448</v>
      </c>
      <c r="I13" s="81">
        <v>30</v>
      </c>
      <c r="J13" s="66">
        <v>4.35</v>
      </c>
      <c r="K13" s="82">
        <v>108.75</v>
      </c>
      <c r="L13" s="45"/>
      <c r="M13" s="83">
        <v>108.75</v>
      </c>
      <c r="N13">
        <f t="shared" si="3"/>
        <v>108.75</v>
      </c>
      <c r="O13">
        <f t="shared" si="4"/>
        <v>0</v>
      </c>
      <c r="Q13" s="84">
        <f t="shared" si="2"/>
        <v>108.75</v>
      </c>
    </row>
    <row r="14" spans="1:17">
      <c r="A14" s="76" t="s">
        <v>421</v>
      </c>
      <c r="B14" s="76" t="s">
        <v>449</v>
      </c>
      <c r="C14" s="17">
        <v>50000</v>
      </c>
      <c r="D14" s="19" t="s">
        <v>424</v>
      </c>
      <c r="E14" s="49" t="s">
        <v>31</v>
      </c>
      <c r="F14" s="76" t="s">
        <v>425</v>
      </c>
      <c r="G14" s="19">
        <v>43000</v>
      </c>
      <c r="H14" s="19" t="s">
        <v>338</v>
      </c>
      <c r="I14" s="81">
        <v>90</v>
      </c>
      <c r="J14" s="66">
        <v>4.74999996</v>
      </c>
      <c r="K14" s="82">
        <v>554.17</v>
      </c>
      <c r="L14" s="45"/>
      <c r="M14" s="83">
        <v>1939.59388388889</v>
      </c>
      <c r="N14">
        <f t="shared" si="3"/>
        <v>593.749995</v>
      </c>
      <c r="O14">
        <f t="shared" si="4"/>
        <v>39.5799950000001</v>
      </c>
      <c r="P14">
        <f>VLOOKUP(B14,[2]Sheet1!$C$29:$M$73,11,0)</f>
        <v>1345.84388888889</v>
      </c>
      <c r="Q14" s="84">
        <f t="shared" si="2"/>
        <v>1939.59388388889</v>
      </c>
    </row>
    <row r="15" spans="1:17">
      <c r="A15" s="76" t="s">
        <v>421</v>
      </c>
      <c r="B15" s="76" t="s">
        <v>450</v>
      </c>
      <c r="C15" s="17">
        <v>30000</v>
      </c>
      <c r="D15" s="19" t="s">
        <v>144</v>
      </c>
      <c r="E15" s="49" t="s">
        <v>49</v>
      </c>
      <c r="F15" s="76" t="s">
        <v>291</v>
      </c>
      <c r="G15" s="19">
        <v>43052</v>
      </c>
      <c r="H15" s="19" t="s">
        <v>444</v>
      </c>
      <c r="I15" s="81">
        <v>128</v>
      </c>
      <c r="J15" s="66">
        <v>4.35</v>
      </c>
      <c r="K15" s="82">
        <v>464</v>
      </c>
      <c r="L15" s="45"/>
      <c r="M15" s="83">
        <v>464</v>
      </c>
      <c r="N15">
        <f t="shared" si="3"/>
        <v>464</v>
      </c>
      <c r="O15">
        <f t="shared" si="4"/>
        <v>0</v>
      </c>
      <c r="Q15" s="84">
        <f t="shared" si="2"/>
        <v>464</v>
      </c>
    </row>
    <row r="16" spans="1:17">
      <c r="A16" s="76" t="s">
        <v>421</v>
      </c>
      <c r="B16" s="76" t="s">
        <v>451</v>
      </c>
      <c r="C16" s="17">
        <v>50000</v>
      </c>
      <c r="D16" s="19">
        <v>42716</v>
      </c>
      <c r="E16" s="49" t="s">
        <v>31</v>
      </c>
      <c r="F16" s="85">
        <v>43446</v>
      </c>
      <c r="G16" s="19">
        <v>43002</v>
      </c>
      <c r="H16" s="19">
        <v>43204</v>
      </c>
      <c r="I16" s="81">
        <f>H16-G16</f>
        <v>202</v>
      </c>
      <c r="J16" s="66">
        <v>4.74996</v>
      </c>
      <c r="K16" s="82">
        <v>621.31</v>
      </c>
      <c r="L16" s="45"/>
      <c r="M16" s="83">
        <v>2388.186</v>
      </c>
      <c r="N16">
        <f t="shared" si="3"/>
        <v>1332.62766666667</v>
      </c>
      <c r="O16">
        <f t="shared" si="4"/>
        <v>711.317666666667</v>
      </c>
      <c r="P16">
        <f>VLOOKUP(B16,[2]Sheet1!$C$29:$M$73,11,0)</f>
        <v>1055.55833333333</v>
      </c>
      <c r="Q16" s="84">
        <f t="shared" si="2"/>
        <v>2388.186</v>
      </c>
    </row>
    <row r="17" spans="1:17">
      <c r="A17" s="76" t="s">
        <v>421</v>
      </c>
      <c r="B17" s="76" t="s">
        <v>452</v>
      </c>
      <c r="C17" s="17">
        <v>50000</v>
      </c>
      <c r="D17" s="19" t="s">
        <v>453</v>
      </c>
      <c r="E17" s="49" t="s">
        <v>31</v>
      </c>
      <c r="F17" s="76" t="s">
        <v>454</v>
      </c>
      <c r="G17" s="19">
        <v>43006</v>
      </c>
      <c r="H17" s="19" t="s">
        <v>455</v>
      </c>
      <c r="I17" s="81">
        <f>H17-G17</f>
        <v>176</v>
      </c>
      <c r="J17" s="66">
        <v>4.74999996</v>
      </c>
      <c r="K17" s="82">
        <v>923.61</v>
      </c>
      <c r="L17" s="45"/>
      <c r="M17" s="83">
        <v>1405.22054577778</v>
      </c>
      <c r="N17">
        <f t="shared" si="3"/>
        <v>1161.11110133333</v>
      </c>
      <c r="O17">
        <f t="shared" si="4"/>
        <v>237.501101333333</v>
      </c>
      <c r="P17">
        <f>VLOOKUP(B17,[2]Sheet1!$C$29:$M$73,11,0)</f>
        <v>244.109444444444</v>
      </c>
      <c r="Q17" s="84">
        <f t="shared" si="2"/>
        <v>1405.22054577778</v>
      </c>
    </row>
    <row r="18" spans="1:17">
      <c r="A18" s="76" t="s">
        <v>421</v>
      </c>
      <c r="B18" s="76" t="s">
        <v>456</v>
      </c>
      <c r="C18" s="17">
        <v>30000</v>
      </c>
      <c r="D18" s="19" t="s">
        <v>111</v>
      </c>
      <c r="E18" s="49" t="s">
        <v>49</v>
      </c>
      <c r="F18" s="76" t="s">
        <v>252</v>
      </c>
      <c r="G18" s="19">
        <v>43039</v>
      </c>
      <c r="H18" s="19" t="s">
        <v>457</v>
      </c>
      <c r="I18" s="81">
        <v>86</v>
      </c>
      <c r="J18" s="66">
        <v>4.35</v>
      </c>
      <c r="K18" s="82">
        <v>311.76</v>
      </c>
      <c r="L18" s="45"/>
      <c r="M18" s="83">
        <v>311.75</v>
      </c>
      <c r="N18">
        <f t="shared" si="3"/>
        <v>311.75</v>
      </c>
      <c r="O18">
        <f t="shared" si="4"/>
        <v>-0.00999999999999091</v>
      </c>
      <c r="Q18" s="84">
        <f t="shared" si="2"/>
        <v>311.75</v>
      </c>
    </row>
    <row r="19" spans="1:17">
      <c r="A19" s="76" t="s">
        <v>421</v>
      </c>
      <c r="B19" s="76" t="s">
        <v>458</v>
      </c>
      <c r="C19" s="17">
        <v>50000</v>
      </c>
      <c r="D19" s="19" t="s">
        <v>459</v>
      </c>
      <c r="E19" s="49" t="s">
        <v>49</v>
      </c>
      <c r="F19" s="76" t="s">
        <v>460</v>
      </c>
      <c r="G19" s="19">
        <v>42965</v>
      </c>
      <c r="H19" s="19" t="s">
        <v>444</v>
      </c>
      <c r="I19" s="81">
        <v>215</v>
      </c>
      <c r="J19" s="66">
        <v>4.35</v>
      </c>
      <c r="K19" s="82">
        <v>1298.95</v>
      </c>
      <c r="L19" s="45"/>
      <c r="M19" s="83">
        <v>1298.95833333333</v>
      </c>
      <c r="N19">
        <f t="shared" si="3"/>
        <v>1298.95833333333</v>
      </c>
      <c r="O19">
        <f t="shared" si="4"/>
        <v>0.00833333333298469</v>
      </c>
      <c r="Q19" s="84">
        <f t="shared" si="2"/>
        <v>1298.95833333333</v>
      </c>
    </row>
    <row r="20" spans="1:17">
      <c r="A20" s="76" t="s">
        <v>421</v>
      </c>
      <c r="B20" s="76" t="s">
        <v>461</v>
      </c>
      <c r="C20" s="17">
        <v>20000</v>
      </c>
      <c r="D20" s="19" t="s">
        <v>462</v>
      </c>
      <c r="E20" s="49" t="s">
        <v>49</v>
      </c>
      <c r="F20" s="76" t="s">
        <v>454</v>
      </c>
      <c r="G20" s="19">
        <v>43053</v>
      </c>
      <c r="H20" s="19" t="s">
        <v>338</v>
      </c>
      <c r="I20" s="81">
        <v>37</v>
      </c>
      <c r="J20" s="66">
        <v>4.35</v>
      </c>
      <c r="K20" s="82">
        <v>89.42</v>
      </c>
      <c r="L20" s="45"/>
      <c r="M20" s="83">
        <v>89.4166666666667</v>
      </c>
      <c r="N20">
        <f t="shared" si="3"/>
        <v>89.4166666666667</v>
      </c>
      <c r="O20">
        <f t="shared" si="4"/>
        <v>-0.00333333333334451</v>
      </c>
      <c r="Q20" s="84">
        <f t="shared" si="2"/>
        <v>89.4166666666667</v>
      </c>
    </row>
    <row r="21" spans="1:17">
      <c r="A21" s="76" t="s">
        <v>421</v>
      </c>
      <c r="B21" s="76" t="s">
        <v>463</v>
      </c>
      <c r="C21" s="17">
        <v>10000</v>
      </c>
      <c r="D21" s="19" t="s">
        <v>464</v>
      </c>
      <c r="E21" s="49" t="s">
        <v>49</v>
      </c>
      <c r="F21" s="76" t="s">
        <v>179</v>
      </c>
      <c r="G21" s="19">
        <v>43004</v>
      </c>
      <c r="H21" s="19" t="s">
        <v>444</v>
      </c>
      <c r="I21" s="81">
        <v>176</v>
      </c>
      <c r="J21" s="66">
        <v>4.35</v>
      </c>
      <c r="K21" s="82">
        <v>212.67</v>
      </c>
      <c r="L21" s="45"/>
      <c r="M21" s="83">
        <v>212.666666666667</v>
      </c>
      <c r="N21">
        <f t="shared" si="3"/>
        <v>212.666666666667</v>
      </c>
      <c r="O21">
        <f t="shared" si="4"/>
        <v>-0.00333333333335872</v>
      </c>
      <c r="Q21" s="84">
        <f t="shared" si="2"/>
        <v>212.666666666667</v>
      </c>
    </row>
    <row r="22" spans="1:17">
      <c r="A22" s="76" t="s">
        <v>421</v>
      </c>
      <c r="B22" s="76" t="s">
        <v>465</v>
      </c>
      <c r="C22" s="17">
        <v>30000</v>
      </c>
      <c r="D22" s="19" t="s">
        <v>466</v>
      </c>
      <c r="E22" s="49" t="s">
        <v>31</v>
      </c>
      <c r="F22" s="76" t="s">
        <v>467</v>
      </c>
      <c r="G22" s="19">
        <v>43058</v>
      </c>
      <c r="H22" s="19" t="s">
        <v>338</v>
      </c>
      <c r="I22" s="81">
        <v>32</v>
      </c>
      <c r="J22" s="66">
        <v>4.74999996</v>
      </c>
      <c r="K22" s="82">
        <v>126.67</v>
      </c>
      <c r="L22" s="45"/>
      <c r="M22" s="83">
        <v>126.6666656</v>
      </c>
      <c r="N22">
        <f t="shared" si="3"/>
        <v>126.6666656</v>
      </c>
      <c r="O22">
        <f t="shared" si="4"/>
        <v>-0.00333439999999996</v>
      </c>
      <c r="Q22" s="84">
        <f t="shared" si="2"/>
        <v>126.6666656</v>
      </c>
    </row>
    <row r="23" spans="1:17">
      <c r="A23" s="76" t="s">
        <v>421</v>
      </c>
      <c r="B23" s="76" t="s">
        <v>468</v>
      </c>
      <c r="C23" s="17">
        <v>30000</v>
      </c>
      <c r="D23" s="19" t="s">
        <v>469</v>
      </c>
      <c r="E23" s="49" t="s">
        <v>49</v>
      </c>
      <c r="F23" s="76" t="s">
        <v>470</v>
      </c>
      <c r="G23" s="19">
        <v>43076</v>
      </c>
      <c r="H23" s="19" t="s">
        <v>338</v>
      </c>
      <c r="I23" s="81">
        <f>H23-G23</f>
        <v>14</v>
      </c>
      <c r="J23" s="66">
        <v>4.35</v>
      </c>
      <c r="K23" s="82">
        <v>50.75</v>
      </c>
      <c r="L23" s="45"/>
      <c r="M23" s="83">
        <v>50.75</v>
      </c>
      <c r="N23">
        <f t="shared" si="3"/>
        <v>50.75</v>
      </c>
      <c r="O23">
        <f t="shared" si="4"/>
        <v>0</v>
      </c>
      <c r="Q23" s="84">
        <v>50.75</v>
      </c>
    </row>
    <row r="24" spans="1:17">
      <c r="A24" s="76" t="s">
        <v>421</v>
      </c>
      <c r="B24" s="76" t="s">
        <v>471</v>
      </c>
      <c r="C24" s="17">
        <v>30000</v>
      </c>
      <c r="D24" s="19" t="s">
        <v>309</v>
      </c>
      <c r="E24" s="49" t="s">
        <v>49</v>
      </c>
      <c r="F24" s="76" t="s">
        <v>472</v>
      </c>
      <c r="G24" s="19">
        <v>43062</v>
      </c>
      <c r="H24" s="19" t="s">
        <v>338</v>
      </c>
      <c r="I24" s="81">
        <v>28</v>
      </c>
      <c r="J24" s="66">
        <v>4.35</v>
      </c>
      <c r="K24" s="82">
        <v>101.5</v>
      </c>
      <c r="L24" s="45">
        <f>VLOOKUP($B$2:$B$124,[1]最终版本!C$5:M$109,11,0)</f>
        <v>20171210</v>
      </c>
      <c r="M24" s="83">
        <v>101.5</v>
      </c>
      <c r="N24">
        <f t="shared" si="3"/>
        <v>101.5</v>
      </c>
      <c r="O24">
        <f t="shared" si="4"/>
        <v>0</v>
      </c>
      <c r="Q24" s="84">
        <f t="shared" si="2"/>
        <v>101.5</v>
      </c>
    </row>
    <row r="25" spans="1:17">
      <c r="A25" s="76" t="s">
        <v>421</v>
      </c>
      <c r="B25" s="76" t="s">
        <v>473</v>
      </c>
      <c r="C25" s="17">
        <v>50000</v>
      </c>
      <c r="D25" s="19" t="s">
        <v>30</v>
      </c>
      <c r="E25" s="49" t="s">
        <v>31</v>
      </c>
      <c r="F25" s="76" t="s">
        <v>263</v>
      </c>
      <c r="G25" s="19">
        <v>43006</v>
      </c>
      <c r="H25" s="19" t="s">
        <v>474</v>
      </c>
      <c r="I25" s="81">
        <f>H25-G25</f>
        <v>179</v>
      </c>
      <c r="J25" s="66">
        <v>4.74999996</v>
      </c>
      <c r="K25" s="82">
        <v>694.92</v>
      </c>
      <c r="L25" s="45"/>
      <c r="M25" s="83">
        <v>1563.54887894444</v>
      </c>
      <c r="N25">
        <f t="shared" si="3"/>
        <v>1180.90276783333</v>
      </c>
      <c r="O25">
        <f t="shared" si="4"/>
        <v>485.982767833333</v>
      </c>
      <c r="P25">
        <f>VLOOKUP(B25,[2]Sheet1!$C$29:$M$73,11,0)</f>
        <v>382.646111111111</v>
      </c>
      <c r="Q25" s="84">
        <f t="shared" si="2"/>
        <v>1563.54887894444</v>
      </c>
    </row>
    <row r="26" spans="1:17">
      <c r="A26" s="76" t="s">
        <v>421</v>
      </c>
      <c r="B26" s="76" t="s">
        <v>475</v>
      </c>
      <c r="C26" s="17">
        <v>30000</v>
      </c>
      <c r="D26" s="19" t="s">
        <v>331</v>
      </c>
      <c r="E26" s="49" t="s">
        <v>49</v>
      </c>
      <c r="F26" s="76" t="s">
        <v>332</v>
      </c>
      <c r="G26" s="19">
        <v>43069</v>
      </c>
      <c r="H26" s="19" t="s">
        <v>338</v>
      </c>
      <c r="I26" s="81">
        <v>21</v>
      </c>
      <c r="J26" s="66">
        <v>4.35</v>
      </c>
      <c r="K26" s="82">
        <v>76.13</v>
      </c>
      <c r="L26" s="45"/>
      <c r="M26" s="83">
        <v>76.125</v>
      </c>
      <c r="N26">
        <f t="shared" si="3"/>
        <v>76.125</v>
      </c>
      <c r="O26">
        <f t="shared" si="4"/>
        <v>-0.00499999999999545</v>
      </c>
      <c r="Q26" s="84">
        <f t="shared" si="2"/>
        <v>76.125</v>
      </c>
    </row>
    <row r="27" spans="1:17">
      <c r="A27" s="76" t="s">
        <v>421</v>
      </c>
      <c r="B27" s="76" t="s">
        <v>476</v>
      </c>
      <c r="C27" s="17">
        <v>50000</v>
      </c>
      <c r="D27" s="19" t="s">
        <v>46</v>
      </c>
      <c r="E27" s="49" t="s">
        <v>31</v>
      </c>
      <c r="F27" s="76" t="s">
        <v>332</v>
      </c>
      <c r="G27" s="19">
        <v>43034</v>
      </c>
      <c r="H27" s="19" t="s">
        <v>338</v>
      </c>
      <c r="I27" s="81">
        <v>56</v>
      </c>
      <c r="J27" s="66">
        <v>4.74999996</v>
      </c>
      <c r="K27" s="82">
        <v>281.04</v>
      </c>
      <c r="L27" s="45"/>
      <c r="M27" s="83">
        <v>573.968330222222</v>
      </c>
      <c r="N27">
        <f t="shared" si="3"/>
        <v>369.444441333333</v>
      </c>
      <c r="O27">
        <f t="shared" si="4"/>
        <v>88.4044413333333</v>
      </c>
      <c r="P27">
        <f>VLOOKUP(B27,[2]Sheet1!$C$29:$M$73,11,0)</f>
        <v>204.523888888889</v>
      </c>
      <c r="Q27" s="84">
        <f t="shared" si="2"/>
        <v>573.968330222222</v>
      </c>
    </row>
    <row r="28" spans="1:17">
      <c r="A28" s="76" t="s">
        <v>421</v>
      </c>
      <c r="B28" s="76" t="s">
        <v>477</v>
      </c>
      <c r="C28" s="17">
        <v>50000</v>
      </c>
      <c r="D28" s="19" t="s">
        <v>139</v>
      </c>
      <c r="E28" s="49" t="s">
        <v>49</v>
      </c>
      <c r="F28" s="76" t="s">
        <v>478</v>
      </c>
      <c r="G28" s="19">
        <v>43049</v>
      </c>
      <c r="H28" s="19" t="s">
        <v>479</v>
      </c>
      <c r="I28" s="81">
        <v>120</v>
      </c>
      <c r="J28" s="66">
        <v>4.35</v>
      </c>
      <c r="K28" s="82">
        <v>442.11</v>
      </c>
      <c r="L28" s="45"/>
      <c r="M28" s="83">
        <v>146.066666666667</v>
      </c>
      <c r="N28">
        <f t="shared" si="3"/>
        <v>725</v>
      </c>
      <c r="O28">
        <f t="shared" si="4"/>
        <v>282.89</v>
      </c>
      <c r="P28">
        <f>VLOOKUP(B28,[2]Sheet1!$C$29:$M$73,11,0)</f>
        <v>-578.933333333333</v>
      </c>
      <c r="Q28" s="84">
        <f t="shared" si="2"/>
        <v>146.066666666667</v>
      </c>
    </row>
    <row r="29" spans="1:17">
      <c r="A29" s="76" t="s">
        <v>421</v>
      </c>
      <c r="B29" s="76" t="s">
        <v>480</v>
      </c>
      <c r="C29" s="17">
        <v>50000</v>
      </c>
      <c r="D29" s="19">
        <v>42670</v>
      </c>
      <c r="E29" s="49" t="s">
        <v>31</v>
      </c>
      <c r="F29" s="85">
        <v>43400</v>
      </c>
      <c r="G29" s="19">
        <v>43057</v>
      </c>
      <c r="H29" s="19">
        <v>43204</v>
      </c>
      <c r="I29" s="81">
        <v>147</v>
      </c>
      <c r="J29" s="66">
        <v>4.74996</v>
      </c>
      <c r="K29" s="82">
        <v>976.38</v>
      </c>
      <c r="L29" s="45"/>
      <c r="M29" s="83">
        <v>2566.31405555556</v>
      </c>
      <c r="N29">
        <f t="shared" si="3"/>
        <v>969.7835</v>
      </c>
      <c r="O29">
        <f t="shared" si="4"/>
        <v>-6.59649999999999</v>
      </c>
      <c r="P29">
        <f>VLOOKUP(B29,[2]Sheet1!$C$29:$M$73,11,0)</f>
        <v>1596.53055555556</v>
      </c>
      <c r="Q29" s="84">
        <f t="shared" si="2"/>
        <v>2566.31405555556</v>
      </c>
    </row>
    <row r="30" spans="1:17">
      <c r="A30" s="76" t="s">
        <v>421</v>
      </c>
      <c r="B30" s="76" t="s">
        <v>481</v>
      </c>
      <c r="C30" s="17">
        <v>40000</v>
      </c>
      <c r="D30" s="19" t="s">
        <v>482</v>
      </c>
      <c r="E30" s="49" t="s">
        <v>49</v>
      </c>
      <c r="F30" s="76" t="s">
        <v>483</v>
      </c>
      <c r="G30" s="19">
        <v>42972</v>
      </c>
      <c r="H30" s="19" t="s">
        <v>484</v>
      </c>
      <c r="I30" s="81">
        <v>132</v>
      </c>
      <c r="J30" s="66">
        <v>4.35</v>
      </c>
      <c r="K30" s="82">
        <v>638</v>
      </c>
      <c r="L30" s="45"/>
      <c r="M30" s="83">
        <v>638</v>
      </c>
      <c r="N30">
        <f t="shared" si="3"/>
        <v>638</v>
      </c>
      <c r="O30">
        <f t="shared" si="4"/>
        <v>0</v>
      </c>
      <c r="Q30" s="84">
        <f t="shared" si="2"/>
        <v>638</v>
      </c>
    </row>
    <row r="31" spans="1:17">
      <c r="A31" s="76" t="s">
        <v>421</v>
      </c>
      <c r="B31" s="76" t="s">
        <v>485</v>
      </c>
      <c r="C31" s="17">
        <v>50000</v>
      </c>
      <c r="D31" s="19" t="s">
        <v>486</v>
      </c>
      <c r="E31" s="49" t="s">
        <v>49</v>
      </c>
      <c r="F31" s="76" t="s">
        <v>487</v>
      </c>
      <c r="G31" s="19">
        <v>43008</v>
      </c>
      <c r="H31" s="19">
        <v>43189</v>
      </c>
      <c r="I31" s="81">
        <v>181</v>
      </c>
      <c r="J31" s="66">
        <v>4.35</v>
      </c>
      <c r="K31" s="82">
        <v>495.41</v>
      </c>
      <c r="L31" s="45"/>
      <c r="M31" s="83">
        <v>1093.54166666667</v>
      </c>
      <c r="N31">
        <f t="shared" si="3"/>
        <v>1093.54166666667</v>
      </c>
      <c r="O31">
        <f t="shared" si="4"/>
        <v>598.131666666667</v>
      </c>
      <c r="Q31" s="84">
        <f t="shared" si="2"/>
        <v>1093.54166666667</v>
      </c>
    </row>
    <row r="32" spans="1:17">
      <c r="A32" s="76" t="s">
        <v>421</v>
      </c>
      <c r="B32" s="76" t="s">
        <v>488</v>
      </c>
      <c r="C32" s="17">
        <v>50000</v>
      </c>
      <c r="D32" s="19">
        <v>42677</v>
      </c>
      <c r="E32" s="49" t="s">
        <v>31</v>
      </c>
      <c r="F32" s="85">
        <v>43407</v>
      </c>
      <c r="G32" s="19">
        <v>43060</v>
      </c>
      <c r="H32" s="19">
        <v>43188</v>
      </c>
      <c r="I32" s="81">
        <v>128</v>
      </c>
      <c r="J32" s="66">
        <v>4.74996</v>
      </c>
      <c r="K32" s="82">
        <v>844.44</v>
      </c>
      <c r="L32" s="45"/>
      <c r="M32" s="83">
        <v>1200.69344444444</v>
      </c>
      <c r="N32">
        <f t="shared" si="3"/>
        <v>844.437333333333</v>
      </c>
      <c r="O32">
        <f t="shared" si="4"/>
        <v>-0.00266666666675519</v>
      </c>
      <c r="P32">
        <f>VLOOKUP(B32,[2]Sheet1!$C$29:$M$73,11,0)</f>
        <v>356.256111111111</v>
      </c>
      <c r="Q32" s="84">
        <f t="shared" si="2"/>
        <v>1200.69344444444</v>
      </c>
    </row>
    <row r="33" spans="1:17">
      <c r="A33" s="76" t="s">
        <v>421</v>
      </c>
      <c r="B33" s="76" t="s">
        <v>489</v>
      </c>
      <c r="C33" s="17">
        <v>30000</v>
      </c>
      <c r="D33" s="19" t="s">
        <v>111</v>
      </c>
      <c r="E33" s="49" t="s">
        <v>49</v>
      </c>
      <c r="F33" s="76" t="s">
        <v>252</v>
      </c>
      <c r="G33" s="19">
        <v>43039</v>
      </c>
      <c r="H33" s="19" t="s">
        <v>490</v>
      </c>
      <c r="I33" s="81">
        <v>208</v>
      </c>
      <c r="J33" s="66">
        <v>4.35</v>
      </c>
      <c r="K33" s="82">
        <v>754.01</v>
      </c>
      <c r="L33" s="45"/>
      <c r="M33" s="83">
        <v>754</v>
      </c>
      <c r="N33">
        <f t="shared" si="3"/>
        <v>754</v>
      </c>
      <c r="O33">
        <f t="shared" si="4"/>
        <v>-0.0100000000001046</v>
      </c>
      <c r="Q33" s="84">
        <f t="shared" si="2"/>
        <v>754</v>
      </c>
    </row>
    <row r="34" spans="1:17">
      <c r="A34" s="76" t="s">
        <v>421</v>
      </c>
      <c r="B34" s="76" t="s">
        <v>491</v>
      </c>
      <c r="C34" s="17">
        <v>30000</v>
      </c>
      <c r="D34" s="19" t="s">
        <v>151</v>
      </c>
      <c r="E34" s="49" t="s">
        <v>49</v>
      </c>
      <c r="F34" s="76" t="s">
        <v>186</v>
      </c>
      <c r="G34" s="19">
        <v>43056</v>
      </c>
      <c r="H34" s="19" t="s">
        <v>492</v>
      </c>
      <c r="I34" s="81">
        <v>30</v>
      </c>
      <c r="J34" s="66">
        <v>4.35</v>
      </c>
      <c r="K34" s="82">
        <v>108.75</v>
      </c>
      <c r="L34" s="45"/>
      <c r="M34" s="83">
        <v>108.75</v>
      </c>
      <c r="N34">
        <f t="shared" si="3"/>
        <v>108.75</v>
      </c>
      <c r="O34">
        <f t="shared" si="4"/>
        <v>0</v>
      </c>
      <c r="Q34" s="84">
        <f t="shared" si="2"/>
        <v>108.75</v>
      </c>
    </row>
    <row r="35" spans="1:17">
      <c r="A35" s="76" t="s">
        <v>421</v>
      </c>
      <c r="B35" s="76" t="s">
        <v>493</v>
      </c>
      <c r="C35" s="17">
        <v>50000</v>
      </c>
      <c r="D35" s="19" t="s">
        <v>469</v>
      </c>
      <c r="E35" s="49" t="s">
        <v>49</v>
      </c>
      <c r="F35" s="76" t="s">
        <v>470</v>
      </c>
      <c r="G35" s="19">
        <v>43076</v>
      </c>
      <c r="H35" s="19">
        <v>43185</v>
      </c>
      <c r="I35" s="81">
        <f>H35-G35</f>
        <v>109</v>
      </c>
      <c r="J35" s="66">
        <v>4.35</v>
      </c>
      <c r="K35" s="82">
        <v>84.58</v>
      </c>
      <c r="L35" s="45"/>
      <c r="M35" s="83">
        <v>1398.04166666667</v>
      </c>
      <c r="N35">
        <f t="shared" ref="N35" si="5">C35*I35*J35/36000</f>
        <v>658.541666666667</v>
      </c>
      <c r="O35">
        <f t="shared" ref="O35" si="6">N35-K35</f>
        <v>573.961666666666</v>
      </c>
      <c r="P35">
        <f>VLOOKUP(B35,[2]Sheet1!$C$29:$M$73,11,0)</f>
        <v>739.5</v>
      </c>
      <c r="Q35" s="84">
        <f t="shared" si="2"/>
        <v>1398.04166666667</v>
      </c>
    </row>
    <row r="36" spans="1:17">
      <c r="A36" s="76" t="s">
        <v>421</v>
      </c>
      <c r="B36" s="76" t="s">
        <v>494</v>
      </c>
      <c r="C36" s="17">
        <v>50000</v>
      </c>
      <c r="D36" s="19" t="s">
        <v>495</v>
      </c>
      <c r="E36" s="49" t="s">
        <v>49</v>
      </c>
      <c r="F36" s="76" t="s">
        <v>496</v>
      </c>
      <c r="G36" s="19">
        <v>43008</v>
      </c>
      <c r="H36" s="19" t="s">
        <v>496</v>
      </c>
      <c r="I36" s="81">
        <v>222</v>
      </c>
      <c r="J36" s="66">
        <v>4.35</v>
      </c>
      <c r="K36" s="82">
        <v>1341.25</v>
      </c>
      <c r="L36" s="45"/>
      <c r="M36" s="83">
        <v>1341.25</v>
      </c>
      <c r="N36">
        <f t="shared" ref="N36:N79" si="7">C36*I36*J36/36000</f>
        <v>1341.25</v>
      </c>
      <c r="O36">
        <f t="shared" ref="O36:O79" si="8">N36-K36</f>
        <v>0</v>
      </c>
      <c r="Q36" s="84">
        <f t="shared" si="2"/>
        <v>1341.25</v>
      </c>
    </row>
    <row r="37" spans="1:17">
      <c r="A37" s="76" t="s">
        <v>421</v>
      </c>
      <c r="B37" s="76" t="s">
        <v>497</v>
      </c>
      <c r="C37" s="17">
        <v>30000</v>
      </c>
      <c r="D37" s="19" t="s">
        <v>139</v>
      </c>
      <c r="E37" s="49" t="s">
        <v>49</v>
      </c>
      <c r="F37" s="76" t="s">
        <v>478</v>
      </c>
      <c r="G37" s="19">
        <v>43049</v>
      </c>
      <c r="H37" s="19" t="s">
        <v>498</v>
      </c>
      <c r="I37" s="81">
        <v>123</v>
      </c>
      <c r="J37" s="66">
        <v>4.35</v>
      </c>
      <c r="K37" s="82">
        <v>445.88</v>
      </c>
      <c r="L37" s="45"/>
      <c r="M37" s="83">
        <v>445.875</v>
      </c>
      <c r="N37">
        <f t="shared" si="7"/>
        <v>445.875</v>
      </c>
      <c r="O37">
        <f t="shared" si="8"/>
        <v>-0.0050000000000523</v>
      </c>
      <c r="Q37" s="84">
        <f t="shared" si="2"/>
        <v>445.875</v>
      </c>
    </row>
    <row r="38" spans="1:17">
      <c r="A38" s="76" t="s">
        <v>421</v>
      </c>
      <c r="B38" s="76" t="s">
        <v>499</v>
      </c>
      <c r="C38" s="17">
        <v>30000</v>
      </c>
      <c r="D38" s="19" t="s">
        <v>500</v>
      </c>
      <c r="E38" s="49" t="s">
        <v>31</v>
      </c>
      <c r="F38" s="76" t="s">
        <v>501</v>
      </c>
      <c r="G38" s="19">
        <v>42895</v>
      </c>
      <c r="H38" s="19" t="s">
        <v>338</v>
      </c>
      <c r="I38" s="81">
        <v>195</v>
      </c>
      <c r="J38" s="66">
        <v>4.74999996</v>
      </c>
      <c r="K38" s="82">
        <v>771.88</v>
      </c>
      <c r="L38" s="45"/>
      <c r="M38" s="83">
        <v>771.8749935</v>
      </c>
      <c r="N38">
        <f t="shared" si="7"/>
        <v>771.8749935</v>
      </c>
      <c r="O38">
        <f t="shared" si="8"/>
        <v>-0.0050064999999222</v>
      </c>
      <c r="Q38" s="84">
        <f t="shared" si="2"/>
        <v>771.8749935</v>
      </c>
    </row>
    <row r="39" spans="1:17">
      <c r="A39" s="76" t="s">
        <v>421</v>
      </c>
      <c r="B39" s="76" t="s">
        <v>502</v>
      </c>
      <c r="C39" s="17">
        <v>30000</v>
      </c>
      <c r="D39" s="19" t="s">
        <v>105</v>
      </c>
      <c r="E39" s="49" t="s">
        <v>49</v>
      </c>
      <c r="F39" s="76" t="s">
        <v>248</v>
      </c>
      <c r="G39" s="19">
        <v>43038</v>
      </c>
      <c r="H39" s="19" t="s">
        <v>338</v>
      </c>
      <c r="I39" s="81">
        <v>52</v>
      </c>
      <c r="J39" s="66">
        <v>4.35</v>
      </c>
      <c r="K39" s="82">
        <v>188.5</v>
      </c>
      <c r="L39" s="45"/>
      <c r="M39" s="83">
        <v>188.5</v>
      </c>
      <c r="N39">
        <f t="shared" si="7"/>
        <v>188.5</v>
      </c>
      <c r="O39">
        <f t="shared" si="8"/>
        <v>0</v>
      </c>
      <c r="Q39" s="84">
        <f t="shared" si="2"/>
        <v>188.5</v>
      </c>
    </row>
    <row r="40" spans="1:17">
      <c r="A40" s="76" t="s">
        <v>421</v>
      </c>
      <c r="B40" s="76" t="s">
        <v>503</v>
      </c>
      <c r="C40" s="17">
        <v>50000</v>
      </c>
      <c r="D40" s="19" t="s">
        <v>504</v>
      </c>
      <c r="E40" s="49" t="s">
        <v>31</v>
      </c>
      <c r="F40" s="76" t="s">
        <v>274</v>
      </c>
      <c r="G40" s="19">
        <v>43058</v>
      </c>
      <c r="H40" s="19" t="s">
        <v>505</v>
      </c>
      <c r="I40" s="81">
        <v>34</v>
      </c>
      <c r="J40" s="66">
        <v>4.74996</v>
      </c>
      <c r="K40" s="82">
        <v>224.31</v>
      </c>
      <c r="L40" s="45"/>
      <c r="M40" s="83">
        <v>554.175333333333</v>
      </c>
      <c r="N40">
        <f t="shared" si="7"/>
        <v>224.303666666667</v>
      </c>
      <c r="O40">
        <f t="shared" si="8"/>
        <v>-0.00633333333334463</v>
      </c>
      <c r="P40">
        <f>VLOOKUP(B40,[2]Sheet1!$C$29:$M$73,11,0)</f>
        <v>329.871666666666</v>
      </c>
      <c r="Q40" s="84">
        <f t="shared" si="2"/>
        <v>554.175333333333</v>
      </c>
    </row>
    <row r="41" spans="1:17">
      <c r="A41" s="76" t="s">
        <v>421</v>
      </c>
      <c r="B41" s="76" t="s">
        <v>506</v>
      </c>
      <c r="C41" s="17">
        <v>50000</v>
      </c>
      <c r="D41" s="19" t="s">
        <v>507</v>
      </c>
      <c r="E41" s="49" t="s">
        <v>31</v>
      </c>
      <c r="F41" s="76" t="s">
        <v>508</v>
      </c>
      <c r="G41" s="19">
        <v>43046</v>
      </c>
      <c r="H41" s="19" t="s">
        <v>338</v>
      </c>
      <c r="I41" s="81">
        <v>44</v>
      </c>
      <c r="J41" s="66">
        <v>4.74996</v>
      </c>
      <c r="K41" s="82">
        <v>290.28</v>
      </c>
      <c r="L41" s="45"/>
      <c r="M41" s="83">
        <v>567.373666666667</v>
      </c>
      <c r="N41">
        <f t="shared" si="7"/>
        <v>290.275333333333</v>
      </c>
      <c r="O41">
        <f t="shared" si="8"/>
        <v>-0.00466666666665105</v>
      </c>
      <c r="P41">
        <f>VLOOKUP(B41,[2]Sheet1!$C$29:$M$73,11,0)</f>
        <v>277.098333333334</v>
      </c>
      <c r="Q41" s="84">
        <f t="shared" si="2"/>
        <v>567.373666666667</v>
      </c>
    </row>
    <row r="42" spans="1:17">
      <c r="A42" s="76" t="s">
        <v>421</v>
      </c>
      <c r="B42" s="76" t="s">
        <v>509</v>
      </c>
      <c r="C42" s="17">
        <v>20000</v>
      </c>
      <c r="D42" s="19" t="s">
        <v>117</v>
      </c>
      <c r="E42" s="49" t="s">
        <v>49</v>
      </c>
      <c r="F42" s="76" t="s">
        <v>258</v>
      </c>
      <c r="G42" s="19">
        <v>43040</v>
      </c>
      <c r="H42" s="19" t="s">
        <v>338</v>
      </c>
      <c r="I42" s="81">
        <v>50</v>
      </c>
      <c r="J42" s="66">
        <v>4.35</v>
      </c>
      <c r="K42" s="82">
        <v>120.83</v>
      </c>
      <c r="L42" s="45">
        <f>VLOOKUP($B$2:$B$124,[1]最终版本!C$5:M$109,11,0)</f>
        <v>20171210</v>
      </c>
      <c r="M42" s="83">
        <v>120.833333333333</v>
      </c>
      <c r="N42">
        <f t="shared" si="7"/>
        <v>120.833333333333</v>
      </c>
      <c r="O42">
        <f t="shared" si="8"/>
        <v>0.0033333333333303</v>
      </c>
      <c r="Q42" s="84">
        <f t="shared" si="2"/>
        <v>120.833333333333</v>
      </c>
    </row>
    <row r="43" spans="1:17">
      <c r="A43" s="76" t="s">
        <v>421</v>
      </c>
      <c r="B43" s="76" t="s">
        <v>510</v>
      </c>
      <c r="C43" s="17">
        <v>30000</v>
      </c>
      <c r="D43" s="19" t="s">
        <v>511</v>
      </c>
      <c r="E43" s="49" t="s">
        <v>31</v>
      </c>
      <c r="F43" s="76" t="s">
        <v>512</v>
      </c>
      <c r="G43" s="19">
        <v>42892</v>
      </c>
      <c r="H43" s="19" t="s">
        <v>338</v>
      </c>
      <c r="I43" s="81">
        <v>198</v>
      </c>
      <c r="J43" s="66">
        <v>4.74999996</v>
      </c>
      <c r="K43" s="82">
        <v>783.76</v>
      </c>
      <c r="L43" s="45"/>
      <c r="M43" s="83">
        <v>783.7499934</v>
      </c>
      <c r="N43">
        <f t="shared" si="7"/>
        <v>783.7499934</v>
      </c>
      <c r="O43">
        <f t="shared" si="8"/>
        <v>-0.010006599999997</v>
      </c>
      <c r="Q43" s="84">
        <f t="shared" si="2"/>
        <v>783.7499934</v>
      </c>
    </row>
    <row r="44" spans="1:17">
      <c r="A44" s="76" t="s">
        <v>421</v>
      </c>
      <c r="B44" s="76" t="s">
        <v>513</v>
      </c>
      <c r="C44" s="17">
        <v>50000</v>
      </c>
      <c r="D44" s="19" t="s">
        <v>424</v>
      </c>
      <c r="E44" s="49" t="s">
        <v>31</v>
      </c>
      <c r="F44" s="76" t="s">
        <v>425</v>
      </c>
      <c r="G44" s="19">
        <v>43060</v>
      </c>
      <c r="H44" s="19">
        <v>43182</v>
      </c>
      <c r="I44" s="81">
        <v>122</v>
      </c>
      <c r="J44" s="66">
        <v>4.74999996</v>
      </c>
      <c r="K44" s="82">
        <v>554.17</v>
      </c>
      <c r="L44" s="45"/>
      <c r="M44" s="83">
        <v>2150.70499322222</v>
      </c>
      <c r="N44">
        <f t="shared" si="7"/>
        <v>804.861104333333</v>
      </c>
      <c r="O44">
        <f t="shared" si="8"/>
        <v>250.691104333333</v>
      </c>
      <c r="P44">
        <f>VLOOKUP(B44,[2]Sheet1!$C$29:$M$73,11,0)</f>
        <v>1345.84388888889</v>
      </c>
      <c r="Q44" s="84">
        <f t="shared" si="2"/>
        <v>2150.70499322222</v>
      </c>
    </row>
    <row r="45" spans="1:17">
      <c r="A45" s="76" t="s">
        <v>421</v>
      </c>
      <c r="B45" s="76" t="s">
        <v>514</v>
      </c>
      <c r="C45" s="17">
        <v>30000</v>
      </c>
      <c r="D45" s="19" t="s">
        <v>139</v>
      </c>
      <c r="E45" s="49" t="s">
        <v>49</v>
      </c>
      <c r="F45" s="76" t="s">
        <v>478</v>
      </c>
      <c r="G45" s="19">
        <v>43049</v>
      </c>
      <c r="H45" s="19" t="s">
        <v>515</v>
      </c>
      <c r="I45" s="81">
        <v>30</v>
      </c>
      <c r="J45" s="66">
        <v>4.35</v>
      </c>
      <c r="K45" s="82">
        <v>108.75</v>
      </c>
      <c r="L45" s="45"/>
      <c r="M45" s="83">
        <v>108.75</v>
      </c>
      <c r="N45">
        <f t="shared" si="7"/>
        <v>108.75</v>
      </c>
      <c r="O45">
        <f t="shared" si="8"/>
        <v>0</v>
      </c>
      <c r="Q45" s="84">
        <f t="shared" si="2"/>
        <v>108.75</v>
      </c>
    </row>
    <row r="46" spans="1:17">
      <c r="A46" s="76" t="s">
        <v>421</v>
      </c>
      <c r="B46" s="76" t="s">
        <v>516</v>
      </c>
      <c r="C46" s="17">
        <v>40000</v>
      </c>
      <c r="D46" s="19" t="s">
        <v>517</v>
      </c>
      <c r="E46" s="49" t="s">
        <v>36</v>
      </c>
      <c r="F46" s="76" t="s">
        <v>518</v>
      </c>
      <c r="G46" s="19">
        <v>42887</v>
      </c>
      <c r="H46" s="19" t="s">
        <v>519</v>
      </c>
      <c r="I46" s="81">
        <f>H46-G46</f>
        <v>206</v>
      </c>
      <c r="J46" s="66">
        <v>4.74999996</v>
      </c>
      <c r="K46" s="82">
        <v>116.1</v>
      </c>
      <c r="L46" s="45"/>
      <c r="M46" s="83">
        <v>796.949990844445</v>
      </c>
      <c r="N46">
        <f t="shared" si="7"/>
        <v>1087.22221306667</v>
      </c>
      <c r="O46">
        <f t="shared" si="8"/>
        <v>971.122213066667</v>
      </c>
      <c r="P46">
        <f>VLOOKUP(B46,[2]Sheet1!$C$29:$M$73,11,0)</f>
        <v>-290.272222222222</v>
      </c>
      <c r="Q46" s="84">
        <f t="shared" si="2"/>
        <v>796.949990844445</v>
      </c>
    </row>
    <row r="47" spans="1:17">
      <c r="A47" s="76" t="s">
        <v>421</v>
      </c>
      <c r="B47" s="76" t="s">
        <v>520</v>
      </c>
      <c r="C47" s="17">
        <v>30000</v>
      </c>
      <c r="D47" s="19" t="s">
        <v>466</v>
      </c>
      <c r="E47" s="49" t="s">
        <v>49</v>
      </c>
      <c r="F47" s="76" t="s">
        <v>472</v>
      </c>
      <c r="G47" s="19">
        <v>43058</v>
      </c>
      <c r="H47" s="19" t="s">
        <v>338</v>
      </c>
      <c r="I47" s="81">
        <v>32</v>
      </c>
      <c r="J47" s="66">
        <v>4.35</v>
      </c>
      <c r="K47" s="82">
        <v>116</v>
      </c>
      <c r="L47" s="45"/>
      <c r="M47" s="83">
        <v>116</v>
      </c>
      <c r="N47">
        <f t="shared" si="7"/>
        <v>116</v>
      </c>
      <c r="O47">
        <f t="shared" si="8"/>
        <v>0</v>
      </c>
      <c r="Q47" s="84">
        <f t="shared" si="2"/>
        <v>116</v>
      </c>
    </row>
    <row r="48" spans="1:17">
      <c r="A48" s="76" t="s">
        <v>421</v>
      </c>
      <c r="B48" s="76" t="s">
        <v>521</v>
      </c>
      <c r="C48" s="17">
        <v>40000</v>
      </c>
      <c r="D48" s="19" t="s">
        <v>522</v>
      </c>
      <c r="E48" s="49" t="s">
        <v>49</v>
      </c>
      <c r="F48" s="76" t="s">
        <v>523</v>
      </c>
      <c r="G48" s="19">
        <v>42808</v>
      </c>
      <c r="H48" s="19" t="s">
        <v>444</v>
      </c>
      <c r="I48" s="81">
        <v>372</v>
      </c>
      <c r="J48" s="66">
        <v>4.35</v>
      </c>
      <c r="K48" s="82">
        <v>33.83</v>
      </c>
      <c r="L48" s="45"/>
      <c r="M48" s="83">
        <v>1798</v>
      </c>
      <c r="N48">
        <f t="shared" si="7"/>
        <v>1798</v>
      </c>
      <c r="O48">
        <f t="shared" si="8"/>
        <v>1764.17</v>
      </c>
      <c r="Q48" s="84">
        <f t="shared" si="2"/>
        <v>1798</v>
      </c>
    </row>
    <row r="49" spans="1:17">
      <c r="A49" s="76" t="s">
        <v>421</v>
      </c>
      <c r="B49" s="76" t="s">
        <v>524</v>
      </c>
      <c r="C49" s="17">
        <v>30000</v>
      </c>
      <c r="D49" s="19" t="s">
        <v>525</v>
      </c>
      <c r="E49" s="49" t="s">
        <v>49</v>
      </c>
      <c r="F49" s="76" t="s">
        <v>526</v>
      </c>
      <c r="G49" s="19">
        <v>42944</v>
      </c>
      <c r="H49" s="19" t="s">
        <v>338</v>
      </c>
      <c r="I49" s="81">
        <v>146</v>
      </c>
      <c r="J49" s="66">
        <v>4.35</v>
      </c>
      <c r="K49" s="82">
        <v>529.26</v>
      </c>
      <c r="L49" s="45"/>
      <c r="M49" s="83">
        <v>529.25</v>
      </c>
      <c r="N49">
        <f t="shared" si="7"/>
        <v>529.25</v>
      </c>
      <c r="O49">
        <f t="shared" si="8"/>
        <v>-0.00999999999999091</v>
      </c>
      <c r="Q49" s="84">
        <f t="shared" si="2"/>
        <v>529.25</v>
      </c>
    </row>
    <row r="50" spans="1:17">
      <c r="A50" s="76" t="s">
        <v>421</v>
      </c>
      <c r="B50" s="76" t="s">
        <v>527</v>
      </c>
      <c r="C50" s="17">
        <v>50000</v>
      </c>
      <c r="D50" s="19">
        <v>42815</v>
      </c>
      <c r="E50" s="49" t="s">
        <v>49</v>
      </c>
      <c r="F50" s="85">
        <v>43180</v>
      </c>
      <c r="G50" s="19">
        <v>42999</v>
      </c>
      <c r="H50" s="19">
        <v>43180</v>
      </c>
      <c r="I50" s="81">
        <v>181</v>
      </c>
      <c r="J50" s="66">
        <v>4.35</v>
      </c>
      <c r="K50" s="82">
        <v>1093.54</v>
      </c>
      <c r="L50" s="45"/>
      <c r="M50" s="83">
        <v>1673.545</v>
      </c>
      <c r="N50">
        <f t="shared" si="7"/>
        <v>1093.54166666667</v>
      </c>
      <c r="O50">
        <f t="shared" si="8"/>
        <v>0.00166666666677884</v>
      </c>
      <c r="P50">
        <f>VLOOKUP(B50,[2]Sheet1!$C$29:$M$73,11,0)</f>
        <v>580.003333333333</v>
      </c>
      <c r="Q50" s="84">
        <f t="shared" si="2"/>
        <v>1673.545</v>
      </c>
    </row>
    <row r="51" spans="1:17">
      <c r="A51" s="76" t="s">
        <v>421</v>
      </c>
      <c r="B51" s="76" t="s">
        <v>528</v>
      </c>
      <c r="C51" s="17">
        <v>50000</v>
      </c>
      <c r="D51" s="19" t="s">
        <v>511</v>
      </c>
      <c r="E51" s="49" t="s">
        <v>49</v>
      </c>
      <c r="F51" s="76" t="s">
        <v>529</v>
      </c>
      <c r="G51" s="19">
        <v>43008</v>
      </c>
      <c r="H51" s="19">
        <v>43099</v>
      </c>
      <c r="I51" s="81">
        <v>91</v>
      </c>
      <c r="J51" s="66">
        <v>4.35</v>
      </c>
      <c r="K51" s="82">
        <v>549.79</v>
      </c>
      <c r="L51" s="45"/>
      <c r="M51" s="83">
        <v>614.239444444444</v>
      </c>
      <c r="N51">
        <f t="shared" si="7"/>
        <v>549.791666666667</v>
      </c>
      <c r="O51">
        <f t="shared" si="8"/>
        <v>0.00166666666666515</v>
      </c>
      <c r="P51">
        <f>VLOOKUP(B51,[2]Sheet1!$C$29:$M$73,11,0)</f>
        <v>64.4477777777778</v>
      </c>
      <c r="Q51" s="84">
        <f t="shared" si="2"/>
        <v>614.239444444444</v>
      </c>
    </row>
    <row r="52" spans="1:17">
      <c r="A52" s="76" t="s">
        <v>421</v>
      </c>
      <c r="B52" s="76" t="s">
        <v>530</v>
      </c>
      <c r="C52" s="17">
        <v>50000</v>
      </c>
      <c r="D52" s="19" t="s">
        <v>531</v>
      </c>
      <c r="E52" s="49" t="s">
        <v>31</v>
      </c>
      <c r="F52" s="76" t="s">
        <v>532</v>
      </c>
      <c r="G52" s="19">
        <v>42893</v>
      </c>
      <c r="H52" s="19" t="s">
        <v>429</v>
      </c>
      <c r="I52" s="81">
        <v>290</v>
      </c>
      <c r="J52" s="66">
        <v>4.74999996</v>
      </c>
      <c r="K52" s="82">
        <v>1913.19</v>
      </c>
      <c r="L52" s="45">
        <f>VLOOKUP($B$2:$B$124,[1]最终版本!C$5:M$109,11,0)</f>
        <v>20170720</v>
      </c>
      <c r="M52" s="83">
        <v>2012.15720611111</v>
      </c>
      <c r="N52">
        <f t="shared" si="7"/>
        <v>1913.19442833333</v>
      </c>
      <c r="O52">
        <f t="shared" si="8"/>
        <v>0.00442833333340786</v>
      </c>
      <c r="P52">
        <f>VLOOKUP(B52,[2]Sheet1!$C$29:$M$73,11,0)</f>
        <v>98.9627777777778</v>
      </c>
      <c r="Q52" s="84">
        <f t="shared" si="2"/>
        <v>2012.15720611111</v>
      </c>
    </row>
    <row r="53" spans="1:17">
      <c r="A53" s="76" t="s">
        <v>421</v>
      </c>
      <c r="B53" s="76" t="s">
        <v>533</v>
      </c>
      <c r="C53" s="17">
        <v>30000</v>
      </c>
      <c r="D53" s="19" t="s">
        <v>86</v>
      </c>
      <c r="E53" s="49" t="s">
        <v>49</v>
      </c>
      <c r="F53" s="76" t="s">
        <v>241</v>
      </c>
      <c r="G53" s="19">
        <v>43034</v>
      </c>
      <c r="H53" s="19" t="s">
        <v>338</v>
      </c>
      <c r="I53" s="81">
        <v>56</v>
      </c>
      <c r="J53" s="66">
        <v>4.35</v>
      </c>
      <c r="K53" s="82">
        <v>203</v>
      </c>
      <c r="L53" s="45"/>
      <c r="M53" s="83">
        <v>203</v>
      </c>
      <c r="N53">
        <f t="shared" si="7"/>
        <v>203</v>
      </c>
      <c r="O53">
        <f t="shared" si="8"/>
        <v>0</v>
      </c>
      <c r="Q53" s="84">
        <f t="shared" si="2"/>
        <v>203</v>
      </c>
    </row>
    <row r="54" spans="1:17">
      <c r="A54" s="76" t="s">
        <v>421</v>
      </c>
      <c r="B54" s="76" t="s">
        <v>534</v>
      </c>
      <c r="C54" s="17">
        <v>30000</v>
      </c>
      <c r="D54" s="19" t="s">
        <v>111</v>
      </c>
      <c r="E54" s="49" t="s">
        <v>49</v>
      </c>
      <c r="F54" s="76" t="s">
        <v>252</v>
      </c>
      <c r="G54" s="19">
        <v>43039</v>
      </c>
      <c r="H54" s="19" t="s">
        <v>338</v>
      </c>
      <c r="I54" s="81">
        <v>51</v>
      </c>
      <c r="J54" s="66">
        <v>4.35</v>
      </c>
      <c r="K54" s="82">
        <v>184.88</v>
      </c>
      <c r="L54" s="45">
        <f>VLOOKUP($B$2:$B$124,[1]最终版本!C$5:M$109,11,0)</f>
        <v>20171210</v>
      </c>
      <c r="M54" s="83">
        <v>184.875</v>
      </c>
      <c r="N54">
        <f t="shared" si="7"/>
        <v>184.875</v>
      </c>
      <c r="O54">
        <f t="shared" si="8"/>
        <v>-0.00500000000002387</v>
      </c>
      <c r="Q54" s="84">
        <f t="shared" si="2"/>
        <v>184.875</v>
      </c>
    </row>
    <row r="55" spans="1:17">
      <c r="A55" s="76" t="s">
        <v>421</v>
      </c>
      <c r="B55" s="76" t="s">
        <v>535</v>
      </c>
      <c r="C55" s="17">
        <v>30000</v>
      </c>
      <c r="D55" s="19" t="s">
        <v>446</v>
      </c>
      <c r="E55" s="49" t="s">
        <v>49</v>
      </c>
      <c r="F55" s="76" t="s">
        <v>536</v>
      </c>
      <c r="G55" s="19">
        <v>42907</v>
      </c>
      <c r="H55" s="19" t="s">
        <v>444</v>
      </c>
      <c r="I55" s="81">
        <v>273</v>
      </c>
      <c r="J55" s="66">
        <v>4.35</v>
      </c>
      <c r="K55" s="82">
        <v>989.65</v>
      </c>
      <c r="L55" s="45"/>
      <c r="M55" s="83">
        <v>989.625</v>
      </c>
      <c r="N55">
        <f t="shared" si="7"/>
        <v>989.625</v>
      </c>
      <c r="O55">
        <f t="shared" si="8"/>
        <v>-0.0249999999999773</v>
      </c>
      <c r="Q55" s="84">
        <f t="shared" si="2"/>
        <v>989.625</v>
      </c>
    </row>
    <row r="56" spans="1:17">
      <c r="A56" s="76" t="s">
        <v>421</v>
      </c>
      <c r="B56" s="76" t="s">
        <v>537</v>
      </c>
      <c r="C56" s="17">
        <v>30000</v>
      </c>
      <c r="D56" s="19">
        <v>42699</v>
      </c>
      <c r="E56" s="49" t="s">
        <v>31</v>
      </c>
      <c r="F56" s="85">
        <v>43429</v>
      </c>
      <c r="G56" s="19">
        <v>43001</v>
      </c>
      <c r="H56" s="19">
        <v>43188</v>
      </c>
      <c r="I56" s="81">
        <v>187</v>
      </c>
      <c r="J56" s="66">
        <v>4.74996</v>
      </c>
      <c r="K56" s="82">
        <v>825.68</v>
      </c>
      <c r="L56" s="45"/>
      <c r="M56" s="83">
        <v>1304.61876666667</v>
      </c>
      <c r="N56">
        <f t="shared" si="7"/>
        <v>740.2021</v>
      </c>
      <c r="O56">
        <f t="shared" si="8"/>
        <v>-85.4779</v>
      </c>
      <c r="P56">
        <f>VLOOKUP(B56,[2]Sheet1!$C$29:$M$73,11,0)</f>
        <v>564.416666666667</v>
      </c>
      <c r="Q56" s="84">
        <f t="shared" si="2"/>
        <v>1304.61876666667</v>
      </c>
    </row>
    <row r="57" spans="1:17">
      <c r="A57" s="76" t="s">
        <v>421</v>
      </c>
      <c r="B57" s="76" t="s">
        <v>538</v>
      </c>
      <c r="C57" s="17">
        <v>50000</v>
      </c>
      <c r="D57" s="19" t="s">
        <v>539</v>
      </c>
      <c r="E57" s="49" t="s">
        <v>49</v>
      </c>
      <c r="F57" s="76" t="s">
        <v>540</v>
      </c>
      <c r="G57" s="19">
        <v>42971</v>
      </c>
      <c r="H57" s="19" t="s">
        <v>444</v>
      </c>
      <c r="I57" s="81">
        <v>209</v>
      </c>
      <c r="J57" s="66">
        <v>4.35</v>
      </c>
      <c r="K57" s="82">
        <v>1262.7</v>
      </c>
      <c r="L57" s="45">
        <f>VLOOKUP($B$2:$B$124,[1]最终版本!C$5:M$109,11,0)</f>
        <v>20171210</v>
      </c>
      <c r="M57" s="83">
        <v>1262.70833333333</v>
      </c>
      <c r="N57">
        <f t="shared" si="7"/>
        <v>1262.70833333333</v>
      </c>
      <c r="O57">
        <f t="shared" si="8"/>
        <v>0.00833333333321207</v>
      </c>
      <c r="Q57" s="84">
        <f t="shared" si="2"/>
        <v>1262.70833333333</v>
      </c>
    </row>
    <row r="58" spans="1:17">
      <c r="A58" s="76" t="s">
        <v>421</v>
      </c>
      <c r="B58" s="76" t="s">
        <v>541</v>
      </c>
      <c r="C58" s="17">
        <v>50000</v>
      </c>
      <c r="D58" s="19" t="s">
        <v>542</v>
      </c>
      <c r="E58" s="49" t="s">
        <v>49</v>
      </c>
      <c r="F58" s="76" t="s">
        <v>543</v>
      </c>
      <c r="G58" s="19">
        <v>42985</v>
      </c>
      <c r="H58" s="19" t="s">
        <v>444</v>
      </c>
      <c r="I58" s="81">
        <v>195</v>
      </c>
      <c r="J58" s="66">
        <v>4.35</v>
      </c>
      <c r="K58" s="82">
        <v>1178.12</v>
      </c>
      <c r="L58" s="45"/>
      <c r="M58" s="83">
        <v>1178.125</v>
      </c>
      <c r="N58">
        <f t="shared" si="7"/>
        <v>1178.125</v>
      </c>
      <c r="O58">
        <f t="shared" si="8"/>
        <v>0.00500000000010914</v>
      </c>
      <c r="Q58" s="84">
        <f t="shared" si="2"/>
        <v>1178.125</v>
      </c>
    </row>
    <row r="59" spans="1:17">
      <c r="A59" s="76" t="s">
        <v>421</v>
      </c>
      <c r="B59" s="76" t="s">
        <v>544</v>
      </c>
      <c r="C59" s="17">
        <v>50000</v>
      </c>
      <c r="D59" s="19" t="s">
        <v>500</v>
      </c>
      <c r="E59" s="49" t="s">
        <v>31</v>
      </c>
      <c r="F59" s="76" t="s">
        <v>501</v>
      </c>
      <c r="G59" s="19">
        <v>43005</v>
      </c>
      <c r="H59" s="19" t="s">
        <v>545</v>
      </c>
      <c r="I59" s="81">
        <v>94</v>
      </c>
      <c r="J59" s="66">
        <v>4.74999996</v>
      </c>
      <c r="K59" s="82">
        <v>620.13</v>
      </c>
      <c r="L59" s="45"/>
      <c r="M59" s="83">
        <v>620.138883666667</v>
      </c>
      <c r="N59">
        <f t="shared" si="7"/>
        <v>620.138883666667</v>
      </c>
      <c r="O59">
        <f t="shared" si="8"/>
        <v>0.00888366666674756</v>
      </c>
      <c r="Q59" s="84">
        <f t="shared" si="2"/>
        <v>620.138883666667</v>
      </c>
    </row>
    <row r="60" spans="1:17">
      <c r="A60" s="76" t="s">
        <v>421</v>
      </c>
      <c r="B60" s="76" t="s">
        <v>546</v>
      </c>
      <c r="C60" s="17">
        <v>30000</v>
      </c>
      <c r="D60" s="19" t="s">
        <v>547</v>
      </c>
      <c r="E60" s="49" t="s">
        <v>31</v>
      </c>
      <c r="F60" s="76" t="s">
        <v>548</v>
      </c>
      <c r="G60" s="19">
        <v>42945</v>
      </c>
      <c r="H60" s="19" t="s">
        <v>545</v>
      </c>
      <c r="I60" s="81">
        <v>154</v>
      </c>
      <c r="J60" s="66">
        <v>4.74999996</v>
      </c>
      <c r="K60" s="82">
        <v>609.59</v>
      </c>
      <c r="L60" s="45"/>
      <c r="M60" s="83">
        <v>609.5833282</v>
      </c>
      <c r="N60">
        <f t="shared" si="7"/>
        <v>609.5833282</v>
      </c>
      <c r="O60">
        <f t="shared" si="8"/>
        <v>-0.00667180000004919</v>
      </c>
      <c r="Q60" s="84">
        <f t="shared" si="2"/>
        <v>609.5833282</v>
      </c>
    </row>
    <row r="61" spans="1:17">
      <c r="A61" s="76" t="s">
        <v>421</v>
      </c>
      <c r="B61" s="76" t="s">
        <v>549</v>
      </c>
      <c r="C61" s="17">
        <v>50000</v>
      </c>
      <c r="D61" s="19" t="s">
        <v>427</v>
      </c>
      <c r="E61" s="49" t="s">
        <v>31</v>
      </c>
      <c r="F61" s="76" t="s">
        <v>550</v>
      </c>
      <c r="G61" s="19">
        <v>42919</v>
      </c>
      <c r="H61" s="19" t="s">
        <v>338</v>
      </c>
      <c r="I61" s="81">
        <v>171</v>
      </c>
      <c r="J61" s="66">
        <v>4.74999996</v>
      </c>
      <c r="K61" s="82">
        <v>1128.12</v>
      </c>
      <c r="L61" s="45"/>
      <c r="M61" s="83">
        <v>1128.1249905</v>
      </c>
      <c r="N61">
        <f t="shared" si="7"/>
        <v>1128.1249905</v>
      </c>
      <c r="O61">
        <f t="shared" si="8"/>
        <v>0.00499050000007628</v>
      </c>
      <c r="Q61" s="84">
        <f t="shared" si="2"/>
        <v>1128.1249905</v>
      </c>
    </row>
    <row r="62" spans="1:17">
      <c r="A62" s="76" t="s">
        <v>421</v>
      </c>
      <c r="B62" s="76" t="s">
        <v>551</v>
      </c>
      <c r="C62" s="17">
        <v>50000</v>
      </c>
      <c r="D62" s="19" t="s">
        <v>33</v>
      </c>
      <c r="E62" s="49" t="s">
        <v>31</v>
      </c>
      <c r="F62" s="76" t="s">
        <v>186</v>
      </c>
      <c r="G62" s="19">
        <v>43002</v>
      </c>
      <c r="H62" s="19" t="s">
        <v>474</v>
      </c>
      <c r="I62" s="81">
        <f>H62-G62</f>
        <v>183</v>
      </c>
      <c r="J62" s="66">
        <v>4.74999996</v>
      </c>
      <c r="K62" s="82">
        <v>989.59</v>
      </c>
      <c r="L62" s="45"/>
      <c r="M62" s="83">
        <v>1431.61054538889</v>
      </c>
      <c r="N62">
        <f t="shared" si="7"/>
        <v>1207.2916565</v>
      </c>
      <c r="O62">
        <f t="shared" si="8"/>
        <v>217.7016565</v>
      </c>
      <c r="P62">
        <f>VLOOKUP(B62,[2]Sheet1!$C$29:$M$73,11,0)</f>
        <v>224.318888888889</v>
      </c>
      <c r="Q62" s="84">
        <f t="shared" si="2"/>
        <v>1431.61054538889</v>
      </c>
    </row>
    <row r="63" spans="1:17">
      <c r="A63" s="76" t="s">
        <v>421</v>
      </c>
      <c r="B63" s="76" t="s">
        <v>552</v>
      </c>
      <c r="C63" s="17">
        <v>30000</v>
      </c>
      <c r="D63" s="19" t="s">
        <v>139</v>
      </c>
      <c r="E63" s="49" t="s">
        <v>49</v>
      </c>
      <c r="F63" s="76" t="s">
        <v>478</v>
      </c>
      <c r="G63" s="19">
        <v>43049</v>
      </c>
      <c r="H63" s="19">
        <v>43159</v>
      </c>
      <c r="I63" s="81">
        <v>110</v>
      </c>
      <c r="J63" s="66">
        <v>4.35</v>
      </c>
      <c r="K63" s="82">
        <v>108.75</v>
      </c>
      <c r="L63" s="45">
        <f>VLOOKUP($B$2:$B$124,[1]最终版本!C$5:M$109,11,0)</f>
        <v>20171210</v>
      </c>
      <c r="M63" s="83">
        <v>398.75</v>
      </c>
      <c r="N63">
        <f t="shared" si="7"/>
        <v>398.75</v>
      </c>
      <c r="O63">
        <f t="shared" si="8"/>
        <v>290</v>
      </c>
      <c r="Q63" s="84">
        <f t="shared" si="2"/>
        <v>398.75</v>
      </c>
    </row>
    <row r="64" spans="1:17">
      <c r="A64" s="76" t="s">
        <v>421</v>
      </c>
      <c r="B64" s="76" t="s">
        <v>553</v>
      </c>
      <c r="C64" s="17">
        <v>50000</v>
      </c>
      <c r="D64" s="19" t="s">
        <v>30</v>
      </c>
      <c r="E64" s="49" t="s">
        <v>31</v>
      </c>
      <c r="F64" s="76" t="s">
        <v>263</v>
      </c>
      <c r="G64" s="19">
        <v>43062</v>
      </c>
      <c r="H64" s="19" t="s">
        <v>338</v>
      </c>
      <c r="I64" s="81">
        <v>28</v>
      </c>
      <c r="J64" s="66">
        <v>4.74996</v>
      </c>
      <c r="K64" s="82">
        <v>184.72</v>
      </c>
      <c r="L64" s="45"/>
      <c r="M64" s="83">
        <v>540.984000000001</v>
      </c>
      <c r="N64">
        <f t="shared" si="7"/>
        <v>184.720666666667</v>
      </c>
      <c r="O64">
        <f t="shared" si="8"/>
        <v>0.000666666666660376</v>
      </c>
      <c r="P64">
        <f>VLOOKUP(B64,[2]Sheet1!$C$29:$M$73,11,0)</f>
        <v>356.263333333334</v>
      </c>
      <c r="Q64" s="84">
        <f t="shared" si="2"/>
        <v>540.984000000001</v>
      </c>
    </row>
    <row r="65" spans="1:17">
      <c r="A65" s="76" t="s">
        <v>421</v>
      </c>
      <c r="B65" s="76" t="s">
        <v>554</v>
      </c>
      <c r="C65" s="17">
        <v>20000</v>
      </c>
      <c r="D65" s="19" t="s">
        <v>77</v>
      </c>
      <c r="E65" s="49" t="s">
        <v>49</v>
      </c>
      <c r="F65" s="76" t="s">
        <v>555</v>
      </c>
      <c r="G65" s="19">
        <v>43032</v>
      </c>
      <c r="H65" s="19" t="s">
        <v>338</v>
      </c>
      <c r="I65" s="81">
        <v>58</v>
      </c>
      <c r="J65" s="66">
        <v>4.35</v>
      </c>
      <c r="K65" s="82">
        <v>140.16</v>
      </c>
      <c r="L65" s="45"/>
      <c r="M65" s="83">
        <v>140.166666666667</v>
      </c>
      <c r="N65">
        <f t="shared" si="7"/>
        <v>140.166666666667</v>
      </c>
      <c r="O65">
        <f t="shared" si="8"/>
        <v>0.0066666666666606</v>
      </c>
      <c r="Q65" s="84">
        <f t="shared" si="2"/>
        <v>140.166666666667</v>
      </c>
    </row>
    <row r="66" spans="1:17">
      <c r="A66" s="76" t="s">
        <v>421</v>
      </c>
      <c r="B66" s="76" t="s">
        <v>556</v>
      </c>
      <c r="C66" s="17">
        <v>30000</v>
      </c>
      <c r="D66" s="19" t="s">
        <v>438</v>
      </c>
      <c r="E66" s="49" t="s">
        <v>31</v>
      </c>
      <c r="F66" s="76" t="s">
        <v>557</v>
      </c>
      <c r="G66" s="19">
        <v>43057</v>
      </c>
      <c r="H66" s="19" t="s">
        <v>338</v>
      </c>
      <c r="I66" s="81">
        <v>33</v>
      </c>
      <c r="J66" s="66">
        <v>4.74999996</v>
      </c>
      <c r="K66" s="82">
        <v>130.62</v>
      </c>
      <c r="L66" s="45"/>
      <c r="M66" s="83">
        <v>644.176665566666</v>
      </c>
      <c r="N66">
        <f t="shared" si="7"/>
        <v>130.6249989</v>
      </c>
      <c r="O66">
        <f t="shared" si="8"/>
        <v>0.00499890000000391</v>
      </c>
      <c r="P66">
        <f>VLOOKUP(B66,[2]Sheet1!$C$29:$M$73,11,0)</f>
        <v>513.551666666666</v>
      </c>
      <c r="Q66" s="84">
        <f t="shared" si="2"/>
        <v>644.176665566666</v>
      </c>
    </row>
    <row r="67" spans="1:17">
      <c r="A67" s="76" t="s">
        <v>421</v>
      </c>
      <c r="B67" s="76" t="s">
        <v>558</v>
      </c>
      <c r="C67" s="17">
        <v>50000</v>
      </c>
      <c r="D67" s="19" t="s">
        <v>433</v>
      </c>
      <c r="E67" s="49" t="s">
        <v>31</v>
      </c>
      <c r="F67" s="76" t="s">
        <v>434</v>
      </c>
      <c r="G67" s="19">
        <v>43034</v>
      </c>
      <c r="H67" s="19" t="s">
        <v>338</v>
      </c>
      <c r="I67" s="81">
        <v>56</v>
      </c>
      <c r="J67" s="66">
        <v>4.74996</v>
      </c>
      <c r="K67" s="82">
        <v>369.45</v>
      </c>
      <c r="L67" s="45"/>
      <c r="M67" s="83">
        <v>567.373</v>
      </c>
      <c r="N67">
        <f t="shared" si="7"/>
        <v>369.441333333333</v>
      </c>
      <c r="O67">
        <f t="shared" si="8"/>
        <v>-0.00866666666667015</v>
      </c>
      <c r="P67">
        <f>VLOOKUP(B67,[2]Sheet1!$C$29:$M$73,11,0)</f>
        <v>197.931666666667</v>
      </c>
      <c r="Q67" s="84">
        <f t="shared" ref="Q67:Q79" si="9">N67+P67</f>
        <v>567.373</v>
      </c>
    </row>
    <row r="68" spans="1:17">
      <c r="A68" s="76" t="s">
        <v>421</v>
      </c>
      <c r="B68" s="76" t="s">
        <v>559</v>
      </c>
      <c r="C68" s="17">
        <v>30000</v>
      </c>
      <c r="D68" s="19" t="s">
        <v>151</v>
      </c>
      <c r="E68" s="49" t="s">
        <v>49</v>
      </c>
      <c r="F68" s="76" t="s">
        <v>186</v>
      </c>
      <c r="G68" s="19">
        <v>43056</v>
      </c>
      <c r="H68" s="19" t="s">
        <v>492</v>
      </c>
      <c r="I68" s="81">
        <v>30</v>
      </c>
      <c r="J68" s="66">
        <v>4.35</v>
      </c>
      <c r="K68" s="82">
        <v>108.75</v>
      </c>
      <c r="L68" s="45"/>
      <c r="M68" s="83">
        <v>108.75</v>
      </c>
      <c r="N68">
        <f t="shared" si="7"/>
        <v>108.75</v>
      </c>
      <c r="O68">
        <f t="shared" si="8"/>
        <v>0</v>
      </c>
      <c r="Q68" s="84">
        <f t="shared" si="9"/>
        <v>108.75</v>
      </c>
    </row>
    <row r="69" spans="1:17">
      <c r="A69" s="76" t="s">
        <v>421</v>
      </c>
      <c r="B69" s="76" t="s">
        <v>560</v>
      </c>
      <c r="C69" s="17">
        <v>20000</v>
      </c>
      <c r="D69" s="19" t="s">
        <v>561</v>
      </c>
      <c r="E69" s="49" t="s">
        <v>31</v>
      </c>
      <c r="F69" s="76" t="s">
        <v>562</v>
      </c>
      <c r="G69" s="19">
        <v>42894</v>
      </c>
      <c r="H69" s="19" t="s">
        <v>341</v>
      </c>
      <c r="I69" s="81">
        <v>203</v>
      </c>
      <c r="J69" s="66">
        <v>4.74999996</v>
      </c>
      <c r="K69" s="82">
        <v>535.7</v>
      </c>
      <c r="L69" s="45"/>
      <c r="M69" s="83">
        <v>535.694439933333</v>
      </c>
      <c r="N69">
        <f t="shared" si="7"/>
        <v>535.694439933333</v>
      </c>
      <c r="O69">
        <f t="shared" si="8"/>
        <v>-0.00556006666670328</v>
      </c>
      <c r="Q69" s="84">
        <f t="shared" si="9"/>
        <v>535.694439933333</v>
      </c>
    </row>
    <row r="70" spans="1:17">
      <c r="A70" s="76" t="s">
        <v>421</v>
      </c>
      <c r="B70" s="76" t="s">
        <v>563</v>
      </c>
      <c r="C70" s="17">
        <v>50000</v>
      </c>
      <c r="D70" s="19" t="s">
        <v>220</v>
      </c>
      <c r="E70" s="49" t="s">
        <v>49</v>
      </c>
      <c r="F70" s="76" t="s">
        <v>221</v>
      </c>
      <c r="G70" s="19">
        <v>42986</v>
      </c>
      <c r="H70" s="19" t="s">
        <v>338</v>
      </c>
      <c r="I70" s="81">
        <v>104</v>
      </c>
      <c r="J70" s="66">
        <v>4.35</v>
      </c>
      <c r="K70" s="82">
        <v>628.33</v>
      </c>
      <c r="L70" s="45"/>
      <c r="M70" s="83">
        <v>628.333333333333</v>
      </c>
      <c r="N70">
        <f t="shared" si="7"/>
        <v>628.333333333333</v>
      </c>
      <c r="O70">
        <f t="shared" si="8"/>
        <v>0.0033333333333303</v>
      </c>
      <c r="Q70" s="84">
        <f t="shared" si="9"/>
        <v>628.333333333333</v>
      </c>
    </row>
    <row r="71" spans="1:17">
      <c r="A71" s="76" t="s">
        <v>421</v>
      </c>
      <c r="B71" s="76" t="s">
        <v>564</v>
      </c>
      <c r="C71" s="17">
        <v>20000</v>
      </c>
      <c r="D71" s="19" t="s">
        <v>144</v>
      </c>
      <c r="E71" s="49" t="s">
        <v>49</v>
      </c>
      <c r="F71" s="76" t="s">
        <v>291</v>
      </c>
      <c r="G71" s="19">
        <v>43052</v>
      </c>
      <c r="H71" s="19" t="s">
        <v>565</v>
      </c>
      <c r="I71" s="81">
        <v>129</v>
      </c>
      <c r="J71" s="66">
        <v>4.35</v>
      </c>
      <c r="K71" s="82">
        <v>211.75</v>
      </c>
      <c r="L71" s="45"/>
      <c r="M71" s="83">
        <v>311.75</v>
      </c>
      <c r="N71">
        <f t="shared" si="7"/>
        <v>311.75</v>
      </c>
      <c r="O71">
        <f t="shared" si="8"/>
        <v>100</v>
      </c>
      <c r="Q71" s="84">
        <f t="shared" si="9"/>
        <v>311.75</v>
      </c>
    </row>
    <row r="72" spans="1:17">
      <c r="A72" s="76" t="s">
        <v>421</v>
      </c>
      <c r="B72" s="76" t="s">
        <v>566</v>
      </c>
      <c r="C72" s="17">
        <v>20000</v>
      </c>
      <c r="D72" s="19" t="s">
        <v>433</v>
      </c>
      <c r="E72" s="49" t="s">
        <v>31</v>
      </c>
      <c r="F72" s="76" t="s">
        <v>434</v>
      </c>
      <c r="G72" s="19">
        <v>43027</v>
      </c>
      <c r="H72" s="19" t="s">
        <v>567</v>
      </c>
      <c r="I72" s="81">
        <v>64</v>
      </c>
      <c r="J72" s="66">
        <v>4.74996</v>
      </c>
      <c r="K72" s="82">
        <v>420.44</v>
      </c>
      <c r="L72" s="45"/>
      <c r="M72" s="83">
        <v>684.304133333334</v>
      </c>
      <c r="N72">
        <f t="shared" si="7"/>
        <v>168.887466666667</v>
      </c>
      <c r="O72">
        <f t="shared" si="8"/>
        <v>-251.552533333333</v>
      </c>
      <c r="P72">
        <f>VLOOKUP(B72,[2]Sheet1!$C$29:$M$73,11,0)</f>
        <v>515.416666666667</v>
      </c>
      <c r="Q72" s="84">
        <f t="shared" si="9"/>
        <v>684.304133333334</v>
      </c>
    </row>
    <row r="73" spans="1:17">
      <c r="A73" s="76" t="s">
        <v>421</v>
      </c>
      <c r="B73" s="76" t="s">
        <v>568</v>
      </c>
      <c r="C73" s="17">
        <v>30000</v>
      </c>
      <c r="D73" s="19" t="s">
        <v>469</v>
      </c>
      <c r="E73" s="49" t="s">
        <v>49</v>
      </c>
      <c r="F73" s="76" t="s">
        <v>470</v>
      </c>
      <c r="G73" s="19">
        <v>43076</v>
      </c>
      <c r="H73" s="19" t="s">
        <v>338</v>
      </c>
      <c r="I73" s="81">
        <f>H73-G73</f>
        <v>14</v>
      </c>
      <c r="J73" s="66">
        <v>4.35</v>
      </c>
      <c r="K73" s="82">
        <v>50.75</v>
      </c>
      <c r="L73" s="45"/>
      <c r="M73" s="83">
        <v>340.75</v>
      </c>
      <c r="N73">
        <f t="shared" si="7"/>
        <v>50.75</v>
      </c>
      <c r="O73">
        <f t="shared" si="8"/>
        <v>0</v>
      </c>
      <c r="P73">
        <f>VLOOKUP(B73,[2]Sheet1!$C$29:$M$73,11,0)</f>
        <v>290</v>
      </c>
      <c r="Q73" s="84">
        <f t="shared" si="9"/>
        <v>340.75</v>
      </c>
    </row>
    <row r="74" spans="1:17">
      <c r="A74" s="76" t="s">
        <v>421</v>
      </c>
      <c r="B74" s="76" t="s">
        <v>569</v>
      </c>
      <c r="C74" s="17">
        <v>30000</v>
      </c>
      <c r="D74" s="19" t="s">
        <v>111</v>
      </c>
      <c r="E74" s="49" t="s">
        <v>49</v>
      </c>
      <c r="F74" s="76" t="s">
        <v>252</v>
      </c>
      <c r="G74" s="19">
        <v>43039</v>
      </c>
      <c r="H74" s="19" t="s">
        <v>338</v>
      </c>
      <c r="I74" s="81">
        <v>51</v>
      </c>
      <c r="J74" s="66">
        <v>4.35</v>
      </c>
      <c r="K74" s="82">
        <v>184.88</v>
      </c>
      <c r="L74" s="45"/>
      <c r="M74" s="83">
        <v>184.875</v>
      </c>
      <c r="N74">
        <f t="shared" si="7"/>
        <v>184.875</v>
      </c>
      <c r="O74">
        <f t="shared" si="8"/>
        <v>-0.00500000000002387</v>
      </c>
      <c r="Q74" s="84">
        <f t="shared" si="9"/>
        <v>184.875</v>
      </c>
    </row>
    <row r="75" spans="1:17">
      <c r="A75" s="76" t="s">
        <v>421</v>
      </c>
      <c r="B75" s="76" t="s">
        <v>570</v>
      </c>
      <c r="C75" s="17">
        <v>30000</v>
      </c>
      <c r="D75" s="19" t="s">
        <v>571</v>
      </c>
      <c r="E75" s="49" t="s">
        <v>36</v>
      </c>
      <c r="F75" s="76" t="s">
        <v>572</v>
      </c>
      <c r="G75" s="19">
        <v>42944</v>
      </c>
      <c r="H75" s="19" t="s">
        <v>545</v>
      </c>
      <c r="I75" s="81">
        <v>155</v>
      </c>
      <c r="J75" s="66">
        <v>4.74996</v>
      </c>
      <c r="K75" s="82">
        <v>1021.25</v>
      </c>
      <c r="L75" s="45"/>
      <c r="M75" s="83">
        <v>613.5365</v>
      </c>
      <c r="N75">
        <f t="shared" si="7"/>
        <v>613.5365</v>
      </c>
      <c r="O75">
        <f t="shared" si="8"/>
        <v>-407.7135</v>
      </c>
      <c r="Q75" s="84">
        <f t="shared" si="9"/>
        <v>613.5365</v>
      </c>
    </row>
    <row r="76" spans="1:17">
      <c r="A76" s="76" t="s">
        <v>421</v>
      </c>
      <c r="B76" s="76" t="s">
        <v>573</v>
      </c>
      <c r="C76" s="17">
        <v>50000</v>
      </c>
      <c r="D76" s="19" t="s">
        <v>500</v>
      </c>
      <c r="E76" s="49" t="s">
        <v>31</v>
      </c>
      <c r="F76" s="76" t="s">
        <v>501</v>
      </c>
      <c r="G76" s="19">
        <v>43005</v>
      </c>
      <c r="H76" s="19" t="s">
        <v>338</v>
      </c>
      <c r="I76" s="81">
        <v>85</v>
      </c>
      <c r="J76" s="66">
        <v>4.74999996</v>
      </c>
      <c r="K76" s="82">
        <v>560.76</v>
      </c>
      <c r="L76" s="45">
        <f>VLOOKUP($B$2:$B$124,[1]最终版本!C$5:M$109,11,0)</f>
        <v>20171210</v>
      </c>
      <c r="M76" s="83">
        <v>560.763884166667</v>
      </c>
      <c r="N76">
        <f t="shared" si="7"/>
        <v>560.763884166667</v>
      </c>
      <c r="O76">
        <f t="shared" si="8"/>
        <v>0.003884166666694</v>
      </c>
      <c r="Q76" s="84">
        <f t="shared" si="9"/>
        <v>560.763884166667</v>
      </c>
    </row>
    <row r="77" spans="1:17">
      <c r="A77" s="76" t="s">
        <v>421</v>
      </c>
      <c r="B77" s="76" t="s">
        <v>574</v>
      </c>
      <c r="C77" s="17">
        <v>20000</v>
      </c>
      <c r="D77" s="19">
        <v>42858</v>
      </c>
      <c r="E77" s="49" t="s">
        <v>49</v>
      </c>
      <c r="F77" s="85">
        <v>43223</v>
      </c>
      <c r="G77" s="19">
        <v>43000</v>
      </c>
      <c r="H77" s="19">
        <v>43223</v>
      </c>
      <c r="I77" s="81">
        <v>223</v>
      </c>
      <c r="J77" s="66">
        <v>4.35</v>
      </c>
      <c r="K77" s="82">
        <v>538.67</v>
      </c>
      <c r="L77" s="45"/>
      <c r="M77" s="83">
        <v>608.993333333333</v>
      </c>
      <c r="N77">
        <f t="shared" si="7"/>
        <v>538.916666666667</v>
      </c>
      <c r="O77">
        <f t="shared" si="8"/>
        <v>0.24666666666667</v>
      </c>
      <c r="P77">
        <f>VLOOKUP(B77,[2]Sheet1!$C$29:$M$73,11,0)</f>
        <v>70.0766666666667</v>
      </c>
      <c r="Q77" s="84">
        <f t="shared" si="9"/>
        <v>608.993333333333</v>
      </c>
    </row>
    <row r="78" spans="1:17">
      <c r="A78" s="76" t="s">
        <v>421</v>
      </c>
      <c r="B78" s="76" t="s">
        <v>575</v>
      </c>
      <c r="C78" s="17">
        <v>30000</v>
      </c>
      <c r="D78" s="19" t="s">
        <v>105</v>
      </c>
      <c r="E78" s="49" t="s">
        <v>49</v>
      </c>
      <c r="F78" s="76" t="s">
        <v>248</v>
      </c>
      <c r="G78" s="19">
        <v>43038</v>
      </c>
      <c r="H78" s="19" t="s">
        <v>338</v>
      </c>
      <c r="I78" s="81">
        <v>52</v>
      </c>
      <c r="J78" s="66">
        <v>4.35</v>
      </c>
      <c r="K78" s="82">
        <v>188.5</v>
      </c>
      <c r="L78" s="45"/>
      <c r="M78" s="83">
        <v>188.5</v>
      </c>
      <c r="N78">
        <f t="shared" si="7"/>
        <v>188.5</v>
      </c>
      <c r="O78">
        <f t="shared" si="8"/>
        <v>0</v>
      </c>
      <c r="Q78" s="84">
        <f t="shared" si="9"/>
        <v>188.5</v>
      </c>
    </row>
    <row r="79" spans="1:17">
      <c r="A79" s="76" t="s">
        <v>421</v>
      </c>
      <c r="B79" s="76" t="s">
        <v>576</v>
      </c>
      <c r="C79" s="17">
        <v>30000</v>
      </c>
      <c r="D79" s="19" t="s">
        <v>151</v>
      </c>
      <c r="E79" s="49" t="s">
        <v>49</v>
      </c>
      <c r="F79" s="76" t="s">
        <v>186</v>
      </c>
      <c r="G79" s="19">
        <v>43056</v>
      </c>
      <c r="H79" s="19" t="s">
        <v>492</v>
      </c>
      <c r="I79" s="81">
        <v>30</v>
      </c>
      <c r="J79" s="66">
        <v>4.35</v>
      </c>
      <c r="K79" s="82">
        <v>108.75</v>
      </c>
      <c r="L79" s="45"/>
      <c r="M79" s="83">
        <v>108.75</v>
      </c>
      <c r="N79">
        <f t="shared" si="7"/>
        <v>108.75</v>
      </c>
      <c r="O79">
        <f t="shared" si="8"/>
        <v>0</v>
      </c>
      <c r="Q79" s="84">
        <f t="shared" si="9"/>
        <v>108.75</v>
      </c>
    </row>
    <row r="80" spans="13:17">
      <c r="M80">
        <f>SUM(M2:M79)</f>
        <v>60517.0581898778</v>
      </c>
      <c r="N80">
        <f t="shared" ref="N80:Q80" si="10">SUM(N2:N79)</f>
        <v>46094.3404121</v>
      </c>
      <c r="O80">
        <f t="shared" si="10"/>
        <v>5969.3104121</v>
      </c>
      <c r="P80">
        <f t="shared" si="10"/>
        <v>14422.7177777778</v>
      </c>
      <c r="Q80">
        <f t="shared" si="10"/>
        <v>60517.0581898778</v>
      </c>
    </row>
  </sheetData>
  <autoFilter ref="A1:Q80"/>
  <pageMargins left="0.75" right="0.75" top="1" bottom="1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C1" sqref="C$1:C$1048576"/>
    </sheetView>
  </sheetViews>
  <sheetFormatPr defaultColWidth="8.87962962962963" defaultRowHeight="14.4"/>
  <cols>
    <col min="11" max="11" width="10.5" customWidth="1"/>
  </cols>
  <sheetData>
    <row r="1" ht="43.2" spans="1:13">
      <c r="A1" s="74" t="s">
        <v>14</v>
      </c>
      <c r="B1" s="74" t="s">
        <v>15</v>
      </c>
      <c r="C1" s="74" t="s">
        <v>16</v>
      </c>
      <c r="D1" s="74" t="s">
        <v>17</v>
      </c>
      <c r="E1" s="74" t="s">
        <v>18</v>
      </c>
      <c r="F1" s="75" t="s">
        <v>19</v>
      </c>
      <c r="G1" s="74" t="s">
        <v>20</v>
      </c>
      <c r="H1" s="74" t="s">
        <v>21</v>
      </c>
      <c r="I1" s="74" t="s">
        <v>22</v>
      </c>
      <c r="J1" s="77" t="s">
        <v>23</v>
      </c>
      <c r="K1" s="78" t="s">
        <v>24</v>
      </c>
      <c r="L1" s="79" t="s">
        <v>25</v>
      </c>
      <c r="M1" s="80" t="s">
        <v>757</v>
      </c>
    </row>
    <row r="2" ht="21.6" spans="1:14">
      <c r="A2" s="76" t="s">
        <v>577</v>
      </c>
      <c r="B2" s="76" t="s">
        <v>578</v>
      </c>
      <c r="C2" s="17" t="s">
        <v>579</v>
      </c>
      <c r="D2" s="19" t="s">
        <v>580</v>
      </c>
      <c r="E2" s="49" t="s">
        <v>49</v>
      </c>
      <c r="F2" s="76" t="s">
        <v>581</v>
      </c>
      <c r="G2" s="19" t="s">
        <v>580</v>
      </c>
      <c r="H2" s="19">
        <v>43090.0082758621</v>
      </c>
      <c r="I2" s="81">
        <v>126.008275862069</v>
      </c>
      <c r="J2" s="66">
        <v>4.35</v>
      </c>
      <c r="K2" s="82">
        <v>85.8</v>
      </c>
      <c r="L2" s="45"/>
      <c r="M2" s="83"/>
      <c r="N2">
        <f>C2*I2*J2/36000</f>
        <v>152.26</v>
      </c>
    </row>
    <row r="3" ht="21.6" spans="1:14">
      <c r="A3" s="76" t="s">
        <v>577</v>
      </c>
      <c r="B3" s="76" t="s">
        <v>582</v>
      </c>
      <c r="C3" s="17" t="s">
        <v>583</v>
      </c>
      <c r="D3" s="19" t="s">
        <v>584</v>
      </c>
      <c r="E3" s="49" t="s">
        <v>31</v>
      </c>
      <c r="F3" s="76" t="s">
        <v>585</v>
      </c>
      <c r="G3" s="19" t="s">
        <v>584</v>
      </c>
      <c r="H3" s="19">
        <v>43091.0073011141</v>
      </c>
      <c r="I3" s="81">
        <v>217.007301114115</v>
      </c>
      <c r="J3" s="66">
        <v>4.74996</v>
      </c>
      <c r="K3" s="82">
        <v>779.79</v>
      </c>
      <c r="L3" s="45"/>
      <c r="M3" s="83"/>
      <c r="N3">
        <f t="shared" ref="N3:N12" si="0">C3*I3*J3/36000</f>
        <v>858.980000000001</v>
      </c>
    </row>
    <row r="4" ht="21.6" spans="1:14">
      <c r="A4" s="76" t="s">
        <v>577</v>
      </c>
      <c r="B4" s="76" t="s">
        <v>586</v>
      </c>
      <c r="C4" s="17" t="s">
        <v>583</v>
      </c>
      <c r="D4" s="19" t="s">
        <v>55</v>
      </c>
      <c r="E4" s="49" t="s">
        <v>49</v>
      </c>
      <c r="F4" s="76" t="s">
        <v>587</v>
      </c>
      <c r="G4" s="19" t="s">
        <v>55</v>
      </c>
      <c r="H4" s="19">
        <v>43090.0027586207</v>
      </c>
      <c r="I4" s="81">
        <v>92.0027586206896</v>
      </c>
      <c r="J4" s="66">
        <v>4.35</v>
      </c>
      <c r="K4" s="82">
        <v>902.63</v>
      </c>
      <c r="L4" s="45"/>
      <c r="M4" s="83"/>
      <c r="N4">
        <f t="shared" si="0"/>
        <v>333.51</v>
      </c>
    </row>
    <row r="5" ht="21.6" spans="1:14">
      <c r="A5" s="76" t="s">
        <v>577</v>
      </c>
      <c r="B5" s="76" t="s">
        <v>588</v>
      </c>
      <c r="C5" s="17" t="s">
        <v>589</v>
      </c>
      <c r="D5" s="19" t="s">
        <v>48</v>
      </c>
      <c r="E5" s="49" t="s">
        <v>49</v>
      </c>
      <c r="F5" s="76" t="s">
        <v>590</v>
      </c>
      <c r="G5" s="19" t="s">
        <v>48</v>
      </c>
      <c r="H5" s="19">
        <v>43089.9993103448</v>
      </c>
      <c r="I5" s="81">
        <v>135.999310344828</v>
      </c>
      <c r="J5" s="66">
        <v>4.35</v>
      </c>
      <c r="K5" s="82">
        <v>1117.46</v>
      </c>
      <c r="L5" s="45"/>
      <c r="M5" s="83"/>
      <c r="N5">
        <f t="shared" si="0"/>
        <v>657.330000000002</v>
      </c>
    </row>
    <row r="6" ht="21.6" spans="1:14">
      <c r="A6" s="76" t="s">
        <v>577</v>
      </c>
      <c r="B6" s="76" t="s">
        <v>591</v>
      </c>
      <c r="C6" s="17" t="s">
        <v>592</v>
      </c>
      <c r="D6" s="19" t="s">
        <v>593</v>
      </c>
      <c r="E6" s="49" t="s">
        <v>49</v>
      </c>
      <c r="F6" s="76" t="s">
        <v>594</v>
      </c>
      <c r="G6" s="19" t="s">
        <v>593</v>
      </c>
      <c r="H6" s="19">
        <v>43089.9986206897</v>
      </c>
      <c r="I6" s="81">
        <v>112.998620689655</v>
      </c>
      <c r="J6" s="66">
        <v>4.35</v>
      </c>
      <c r="K6" s="82">
        <v>314.83</v>
      </c>
      <c r="L6" s="45">
        <f>VLOOKUP($B$2:$B$124,[1]最终版本!C$5:M$109,11,0)</f>
        <v>20171215</v>
      </c>
      <c r="M6" s="83"/>
      <c r="N6">
        <f t="shared" si="0"/>
        <v>682.699999999999</v>
      </c>
    </row>
    <row r="7" ht="21.6" spans="1:14">
      <c r="A7" s="76" t="s">
        <v>577</v>
      </c>
      <c r="B7" s="76" t="s">
        <v>595</v>
      </c>
      <c r="C7" s="17" t="s">
        <v>592</v>
      </c>
      <c r="D7" s="19" t="s">
        <v>593</v>
      </c>
      <c r="E7" s="49" t="s">
        <v>49</v>
      </c>
      <c r="F7" s="76" t="s">
        <v>594</v>
      </c>
      <c r="G7" s="19" t="s">
        <v>593</v>
      </c>
      <c r="H7" s="19">
        <v>43118.9988965517</v>
      </c>
      <c r="I7" s="81">
        <v>141.998896551724</v>
      </c>
      <c r="J7" s="66">
        <v>4.35</v>
      </c>
      <c r="K7" s="82">
        <v>432.39</v>
      </c>
      <c r="L7" s="45"/>
      <c r="M7" s="83"/>
      <c r="N7">
        <f t="shared" si="0"/>
        <v>857.909999999999</v>
      </c>
    </row>
    <row r="8" ht="21.6" spans="1:14">
      <c r="A8" s="76" t="s">
        <v>577</v>
      </c>
      <c r="B8" s="76" t="s">
        <v>596</v>
      </c>
      <c r="C8" s="17" t="s">
        <v>592</v>
      </c>
      <c r="D8" s="19" t="s">
        <v>542</v>
      </c>
      <c r="E8" s="49" t="s">
        <v>49</v>
      </c>
      <c r="F8" s="76" t="s">
        <v>594</v>
      </c>
      <c r="G8" s="19" t="s">
        <v>542</v>
      </c>
      <c r="H8" s="19">
        <v>43089.9991724138</v>
      </c>
      <c r="I8" s="81">
        <v>104.999172413793</v>
      </c>
      <c r="J8" s="66">
        <v>4.35</v>
      </c>
      <c r="K8" s="82">
        <v>1516.46</v>
      </c>
      <c r="L8" s="45"/>
      <c r="M8" s="83"/>
      <c r="N8">
        <f t="shared" si="0"/>
        <v>634.369999999999</v>
      </c>
    </row>
    <row r="9" ht="21.6" spans="1:14">
      <c r="A9" s="76" t="s">
        <v>577</v>
      </c>
      <c r="B9" s="76" t="s">
        <v>597</v>
      </c>
      <c r="C9" s="17" t="s">
        <v>592</v>
      </c>
      <c r="D9" s="19" t="s">
        <v>48</v>
      </c>
      <c r="E9" s="49" t="s">
        <v>49</v>
      </c>
      <c r="F9" s="76" t="s">
        <v>590</v>
      </c>
      <c r="G9" s="19" t="s">
        <v>48</v>
      </c>
      <c r="H9" s="19">
        <v>43089.9988965517</v>
      </c>
      <c r="I9" s="81">
        <v>135.998896551724</v>
      </c>
      <c r="J9" s="66">
        <v>4.35</v>
      </c>
      <c r="K9" s="82">
        <v>1396.75</v>
      </c>
      <c r="L9" s="45"/>
      <c r="M9" s="83"/>
      <c r="N9">
        <f t="shared" si="0"/>
        <v>821.659999999999</v>
      </c>
    </row>
    <row r="10" ht="21.6" spans="1:14">
      <c r="A10" s="76" t="s">
        <v>577</v>
      </c>
      <c r="B10" s="76" t="s">
        <v>598</v>
      </c>
      <c r="C10" s="17" t="s">
        <v>592</v>
      </c>
      <c r="D10" s="19" t="s">
        <v>599</v>
      </c>
      <c r="E10" s="49" t="s">
        <v>31</v>
      </c>
      <c r="F10" s="76" t="s">
        <v>600</v>
      </c>
      <c r="G10" s="19" t="s">
        <v>599</v>
      </c>
      <c r="H10" s="19">
        <v>43090.0002526337</v>
      </c>
      <c r="I10" s="81">
        <v>170.000252633706</v>
      </c>
      <c r="J10" s="66">
        <v>4.74996</v>
      </c>
      <c r="K10" s="82">
        <v>1576.74</v>
      </c>
      <c r="L10" s="45"/>
      <c r="M10" s="83"/>
      <c r="N10">
        <f t="shared" si="0"/>
        <v>1121.52</v>
      </c>
    </row>
    <row r="11" ht="21.6" spans="1:14">
      <c r="A11" s="76" t="s">
        <v>577</v>
      </c>
      <c r="B11" s="76" t="s">
        <v>601</v>
      </c>
      <c r="C11" s="17" t="s">
        <v>592</v>
      </c>
      <c r="D11" s="19" t="s">
        <v>602</v>
      </c>
      <c r="E11" s="49" t="s">
        <v>49</v>
      </c>
      <c r="F11" s="76" t="s">
        <v>603</v>
      </c>
      <c r="G11" s="19" t="s">
        <v>602</v>
      </c>
      <c r="H11" s="19">
        <v>43179.9997241379</v>
      </c>
      <c r="I11" s="81">
        <v>222.999724137931</v>
      </c>
      <c r="J11" s="66">
        <v>4.35</v>
      </c>
      <c r="K11" s="82">
        <v>277.92</v>
      </c>
      <c r="L11" s="45"/>
      <c r="M11" s="83"/>
      <c r="N11">
        <f t="shared" si="0"/>
        <v>1347.29</v>
      </c>
    </row>
    <row r="12" ht="21.6" spans="1:14">
      <c r="A12" s="76" t="s">
        <v>577</v>
      </c>
      <c r="B12" s="76" t="s">
        <v>604</v>
      </c>
      <c r="C12" s="17" t="s">
        <v>589</v>
      </c>
      <c r="D12" s="19" t="s">
        <v>605</v>
      </c>
      <c r="E12" s="49" t="s">
        <v>49</v>
      </c>
      <c r="F12" s="76" t="s">
        <v>606</v>
      </c>
      <c r="G12" s="19" t="s">
        <v>605</v>
      </c>
      <c r="H12" s="19">
        <v>43111.9993103448</v>
      </c>
      <c r="I12" s="81">
        <v>321.999310344828</v>
      </c>
      <c r="J12" s="66">
        <v>4.35</v>
      </c>
      <c r="K12" s="82">
        <v>5.59</v>
      </c>
      <c r="L12" s="45"/>
      <c r="M12" s="83"/>
      <c r="N12">
        <f t="shared" si="0"/>
        <v>1556.33</v>
      </c>
    </row>
    <row r="13" spans="11:13">
      <c r="K13" s="84">
        <f>SUM(K2:K12)</f>
        <v>8406.36</v>
      </c>
      <c r="M13">
        <f>SUM(M2:M12)</f>
        <v>0</v>
      </c>
    </row>
  </sheetData>
  <autoFilter ref="A1:Q13"/>
  <pageMargins left="0.699305555555556" right="0.699305555555556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8"/>
  <sheetViews>
    <sheetView topLeftCell="A41" workbookViewId="0">
      <selection activeCell="C41" sqref="C$1:C$1048576"/>
    </sheetView>
  </sheetViews>
  <sheetFormatPr defaultColWidth="9" defaultRowHeight="14.4"/>
  <cols>
    <col min="3" max="3" width="11.8796296296296" customWidth="1"/>
    <col min="7" max="7" width="9.87962962962963" customWidth="1"/>
    <col min="8" max="8" width="11.75" customWidth="1"/>
    <col min="11" max="11" width="11.75" customWidth="1"/>
    <col min="14" max="14" width="10.5" customWidth="1"/>
    <col min="15" max="15" width="9.5" customWidth="1"/>
    <col min="16" max="16" width="10.5" style="11" customWidth="1"/>
  </cols>
  <sheetData>
    <row r="1" ht="31.8" spans="1:15">
      <c r="A1" s="12" t="s">
        <v>761</v>
      </c>
      <c r="B1" s="12"/>
      <c r="C1" s="12"/>
      <c r="D1" s="12"/>
      <c r="E1" s="12"/>
      <c r="F1" s="12"/>
      <c r="G1" s="12"/>
      <c r="H1" s="12"/>
      <c r="I1" s="33"/>
      <c r="J1" s="12"/>
      <c r="K1" s="34"/>
      <c r="L1" s="12"/>
      <c r="M1" s="12"/>
      <c r="N1" s="34"/>
      <c r="O1" s="12"/>
    </row>
    <row r="2" ht="31.2" spans="1:15">
      <c r="A2" s="13" t="s">
        <v>14</v>
      </c>
      <c r="B2" s="13" t="s">
        <v>15</v>
      </c>
      <c r="C2" s="13" t="s">
        <v>16</v>
      </c>
      <c r="D2" s="13" t="s">
        <v>17</v>
      </c>
      <c r="E2" s="13" t="s">
        <v>18</v>
      </c>
      <c r="F2" s="14" t="s">
        <v>19</v>
      </c>
      <c r="G2" s="13" t="s">
        <v>20</v>
      </c>
      <c r="H2" s="13" t="s">
        <v>21</v>
      </c>
      <c r="I2" s="35" t="s">
        <v>22</v>
      </c>
      <c r="J2" s="36" t="s">
        <v>23</v>
      </c>
      <c r="K2" s="37" t="s">
        <v>24</v>
      </c>
      <c r="L2" s="38" t="s">
        <v>25</v>
      </c>
      <c r="M2" s="39" t="s">
        <v>762</v>
      </c>
      <c r="N2" s="40" t="s">
        <v>3</v>
      </c>
      <c r="O2" s="41" t="s">
        <v>26</v>
      </c>
    </row>
    <row r="3" ht="21.6" spans="1:16">
      <c r="A3" s="15" t="s">
        <v>607</v>
      </c>
      <c r="B3" s="16" t="s">
        <v>608</v>
      </c>
      <c r="C3" s="17">
        <v>50000</v>
      </c>
      <c r="D3" s="16" t="s">
        <v>609</v>
      </c>
      <c r="E3" s="15" t="s">
        <v>31</v>
      </c>
      <c r="F3" s="18" t="s">
        <v>610</v>
      </c>
      <c r="G3" s="16" t="s">
        <v>609</v>
      </c>
      <c r="H3" s="19">
        <v>43251</v>
      </c>
      <c r="I3" s="42">
        <v>275</v>
      </c>
      <c r="J3" s="43">
        <v>4.75</v>
      </c>
      <c r="K3" s="44">
        <f>C3*I3*J3/36000</f>
        <v>1814.23611111111</v>
      </c>
      <c r="L3" s="45"/>
      <c r="M3" s="46"/>
      <c r="N3" s="47">
        <v>1814.23611111111</v>
      </c>
      <c r="O3" s="46"/>
      <c r="P3" s="48"/>
    </row>
    <row r="4" ht="21.6" spans="1:16">
      <c r="A4" s="15" t="s">
        <v>607</v>
      </c>
      <c r="B4" s="16" t="s">
        <v>611</v>
      </c>
      <c r="C4" s="17">
        <v>50000</v>
      </c>
      <c r="D4" s="16" t="s">
        <v>593</v>
      </c>
      <c r="E4" s="15" t="s">
        <v>49</v>
      </c>
      <c r="F4" s="18" t="s">
        <v>612</v>
      </c>
      <c r="G4" s="16" t="s">
        <v>593</v>
      </c>
      <c r="H4" s="19">
        <v>43251</v>
      </c>
      <c r="I4" s="42">
        <v>274</v>
      </c>
      <c r="J4" s="43">
        <v>4.35</v>
      </c>
      <c r="K4" s="44">
        <f t="shared" ref="K4:K67" si="0">C4*I4*J4/36000</f>
        <v>1655.41666666667</v>
      </c>
      <c r="L4" s="45"/>
      <c r="M4" s="46"/>
      <c r="N4" s="47">
        <v>1655.41666666667</v>
      </c>
      <c r="O4" s="46"/>
      <c r="P4" s="48"/>
    </row>
    <row r="5" ht="21.6" spans="1:16">
      <c r="A5" s="15" t="s">
        <v>607</v>
      </c>
      <c r="B5" s="16" t="s">
        <v>613</v>
      </c>
      <c r="C5" s="17">
        <v>50000</v>
      </c>
      <c r="D5" s="16" t="s">
        <v>212</v>
      </c>
      <c r="E5" s="15" t="s">
        <v>49</v>
      </c>
      <c r="F5" s="18" t="s">
        <v>612</v>
      </c>
      <c r="G5" s="16" t="s">
        <v>212</v>
      </c>
      <c r="H5" s="19">
        <v>43251</v>
      </c>
      <c r="I5" s="42">
        <v>273</v>
      </c>
      <c r="J5" s="43">
        <v>4.35</v>
      </c>
      <c r="K5" s="44">
        <f t="shared" si="0"/>
        <v>1649.375</v>
      </c>
      <c r="L5" s="45"/>
      <c r="M5" s="46"/>
      <c r="N5" s="47">
        <v>1649.375</v>
      </c>
      <c r="O5" s="46"/>
      <c r="P5" s="48"/>
    </row>
    <row r="6" ht="21.6" spans="1:16">
      <c r="A6" s="15" t="s">
        <v>607</v>
      </c>
      <c r="B6" s="16" t="s">
        <v>614</v>
      </c>
      <c r="C6" s="17">
        <v>50000</v>
      </c>
      <c r="D6" s="16" t="s">
        <v>212</v>
      </c>
      <c r="E6" s="15" t="s">
        <v>49</v>
      </c>
      <c r="F6" s="18" t="s">
        <v>594</v>
      </c>
      <c r="G6" s="16" t="s">
        <v>212</v>
      </c>
      <c r="H6" s="19">
        <v>43251</v>
      </c>
      <c r="I6" s="42">
        <v>273</v>
      </c>
      <c r="J6" s="43">
        <v>4.35</v>
      </c>
      <c r="K6" s="44">
        <f t="shared" si="0"/>
        <v>1649.375</v>
      </c>
      <c r="L6" s="45"/>
      <c r="M6" s="46"/>
      <c r="N6" s="47">
        <v>1649.375</v>
      </c>
      <c r="O6" s="46"/>
      <c r="P6" s="48"/>
    </row>
    <row r="7" ht="21.6" spans="1:16">
      <c r="A7" s="15" t="s">
        <v>607</v>
      </c>
      <c r="B7" s="16" t="s">
        <v>615</v>
      </c>
      <c r="C7" s="17">
        <v>50000</v>
      </c>
      <c r="D7" s="16" t="s">
        <v>616</v>
      </c>
      <c r="E7" s="15" t="s">
        <v>49</v>
      </c>
      <c r="F7" s="18" t="s">
        <v>617</v>
      </c>
      <c r="G7" s="16" t="s">
        <v>616</v>
      </c>
      <c r="H7" s="19">
        <v>43251</v>
      </c>
      <c r="I7" s="42">
        <v>259</v>
      </c>
      <c r="J7" s="43">
        <v>4.35</v>
      </c>
      <c r="K7" s="44">
        <f t="shared" si="0"/>
        <v>1564.79166666667</v>
      </c>
      <c r="L7" s="45"/>
      <c r="M7" s="46"/>
      <c r="N7" s="47">
        <v>1564.79166666667</v>
      </c>
      <c r="O7" s="46"/>
      <c r="P7" s="48"/>
    </row>
    <row r="8" ht="21.6" spans="1:16">
      <c r="A8" s="15" t="s">
        <v>607</v>
      </c>
      <c r="B8" s="16" t="s">
        <v>618</v>
      </c>
      <c r="C8" s="17">
        <v>30000</v>
      </c>
      <c r="D8" s="16" t="s">
        <v>619</v>
      </c>
      <c r="E8" s="15" t="s">
        <v>49</v>
      </c>
      <c r="F8" s="18" t="s">
        <v>620</v>
      </c>
      <c r="G8" s="16" t="s">
        <v>619</v>
      </c>
      <c r="H8" s="19">
        <v>43251</v>
      </c>
      <c r="I8" s="42">
        <v>252</v>
      </c>
      <c r="J8" s="43">
        <v>4.35</v>
      </c>
      <c r="K8" s="44">
        <f t="shared" si="0"/>
        <v>913.5</v>
      </c>
      <c r="L8" s="45"/>
      <c r="M8" s="46"/>
      <c r="N8" s="47">
        <v>913.5</v>
      </c>
      <c r="O8" s="46"/>
      <c r="P8" s="48"/>
    </row>
    <row r="9" ht="21.6" spans="1:16">
      <c r="A9" s="15" t="s">
        <v>607</v>
      </c>
      <c r="B9" s="16" t="s">
        <v>621</v>
      </c>
      <c r="C9" s="17">
        <v>50000</v>
      </c>
      <c r="D9" s="16" t="s">
        <v>622</v>
      </c>
      <c r="E9" s="15" t="s">
        <v>49</v>
      </c>
      <c r="F9" s="18" t="s">
        <v>623</v>
      </c>
      <c r="G9" s="16" t="s">
        <v>622</v>
      </c>
      <c r="H9" s="19">
        <v>43251</v>
      </c>
      <c r="I9" s="42">
        <v>246</v>
      </c>
      <c r="J9" s="43">
        <v>4.35</v>
      </c>
      <c r="K9" s="44">
        <f t="shared" si="0"/>
        <v>1486.25</v>
      </c>
      <c r="L9" s="45"/>
      <c r="M9" s="46"/>
      <c r="N9" s="47">
        <v>1486.25</v>
      </c>
      <c r="O9" s="46"/>
      <c r="P9" s="48"/>
    </row>
    <row r="10" ht="21.6" spans="1:16">
      <c r="A10" s="15" t="s">
        <v>607</v>
      </c>
      <c r="B10" s="16" t="s">
        <v>624</v>
      </c>
      <c r="C10" s="17">
        <v>50000</v>
      </c>
      <c r="D10" s="16" t="s">
        <v>73</v>
      </c>
      <c r="E10" s="15" t="s">
        <v>49</v>
      </c>
      <c r="F10" s="18" t="s">
        <v>239</v>
      </c>
      <c r="G10" s="16" t="s">
        <v>73</v>
      </c>
      <c r="H10" s="19">
        <v>43251</v>
      </c>
      <c r="I10" s="42">
        <v>220</v>
      </c>
      <c r="J10" s="43">
        <v>4.35</v>
      </c>
      <c r="K10" s="44">
        <f t="shared" si="0"/>
        <v>1329.16666666667</v>
      </c>
      <c r="L10" s="45"/>
      <c r="M10" s="46"/>
      <c r="N10" s="47">
        <v>1329.16666666667</v>
      </c>
      <c r="O10" s="46"/>
      <c r="P10" s="48"/>
    </row>
    <row r="11" ht="21.6" spans="1:16">
      <c r="A11" s="15" t="s">
        <v>607</v>
      </c>
      <c r="B11" s="16" t="s">
        <v>625</v>
      </c>
      <c r="C11" s="17">
        <v>30000</v>
      </c>
      <c r="D11" s="16" t="s">
        <v>73</v>
      </c>
      <c r="E11" s="15" t="s">
        <v>49</v>
      </c>
      <c r="F11" s="18" t="s">
        <v>239</v>
      </c>
      <c r="G11" s="16" t="s">
        <v>73</v>
      </c>
      <c r="H11" s="19">
        <v>43251</v>
      </c>
      <c r="I11" s="42">
        <v>220</v>
      </c>
      <c r="J11" s="43">
        <v>4.35</v>
      </c>
      <c r="K11" s="44">
        <f t="shared" si="0"/>
        <v>797.5</v>
      </c>
      <c r="L11" s="45"/>
      <c r="M11" s="46"/>
      <c r="N11" s="47">
        <v>797.5</v>
      </c>
      <c r="O11" s="46"/>
      <c r="P11" s="48"/>
    </row>
    <row r="12" ht="21.6" spans="1:16">
      <c r="A12" s="15" t="s">
        <v>607</v>
      </c>
      <c r="B12" s="16" t="s">
        <v>626</v>
      </c>
      <c r="C12" s="17">
        <v>50000</v>
      </c>
      <c r="D12" s="16" t="s">
        <v>73</v>
      </c>
      <c r="E12" s="15" t="s">
        <v>49</v>
      </c>
      <c r="F12" s="18" t="s">
        <v>239</v>
      </c>
      <c r="G12" s="16" t="s">
        <v>73</v>
      </c>
      <c r="H12" s="19">
        <v>43251</v>
      </c>
      <c r="I12" s="42">
        <v>220</v>
      </c>
      <c r="J12" s="43">
        <v>4.35</v>
      </c>
      <c r="K12" s="44">
        <f t="shared" si="0"/>
        <v>1329.16666666667</v>
      </c>
      <c r="L12" s="45"/>
      <c r="M12" s="46"/>
      <c r="N12" s="47">
        <v>1329.16666666667</v>
      </c>
      <c r="O12" s="46"/>
      <c r="P12" s="48"/>
    </row>
    <row r="13" ht="21.6" spans="1:16">
      <c r="A13" s="15" t="s">
        <v>607</v>
      </c>
      <c r="B13" s="16" t="s">
        <v>627</v>
      </c>
      <c r="C13" s="17">
        <v>50000</v>
      </c>
      <c r="D13" s="16" t="s">
        <v>77</v>
      </c>
      <c r="E13" s="15" t="s">
        <v>49</v>
      </c>
      <c r="F13" s="18" t="s">
        <v>555</v>
      </c>
      <c r="G13" s="16" t="s">
        <v>77</v>
      </c>
      <c r="H13" s="19">
        <v>43251</v>
      </c>
      <c r="I13" s="42">
        <v>219</v>
      </c>
      <c r="J13" s="43">
        <v>4.35</v>
      </c>
      <c r="K13" s="44">
        <f t="shared" si="0"/>
        <v>1323.125</v>
      </c>
      <c r="L13" s="45"/>
      <c r="M13" s="46"/>
      <c r="N13" s="47">
        <v>1323.125</v>
      </c>
      <c r="O13" s="46"/>
      <c r="P13" s="48"/>
    </row>
    <row r="14" ht="21.6" spans="1:16">
      <c r="A14" s="15" t="s">
        <v>607</v>
      </c>
      <c r="B14" s="16" t="s">
        <v>628</v>
      </c>
      <c r="C14" s="17">
        <v>50000</v>
      </c>
      <c r="D14" s="16" t="s">
        <v>86</v>
      </c>
      <c r="E14" s="15" t="s">
        <v>49</v>
      </c>
      <c r="F14" s="18" t="s">
        <v>241</v>
      </c>
      <c r="G14" s="16" t="s">
        <v>86</v>
      </c>
      <c r="H14" s="19">
        <v>43251</v>
      </c>
      <c r="I14" s="42">
        <v>217</v>
      </c>
      <c r="J14" s="43">
        <v>4.35</v>
      </c>
      <c r="K14" s="44">
        <f t="shared" si="0"/>
        <v>1311.04166666667</v>
      </c>
      <c r="L14" s="45"/>
      <c r="M14" s="46"/>
      <c r="N14" s="47">
        <v>1311.04166666667</v>
      </c>
      <c r="O14" s="46"/>
      <c r="P14" s="48"/>
    </row>
    <row r="15" ht="21.6" spans="1:16">
      <c r="A15" s="15" t="s">
        <v>607</v>
      </c>
      <c r="B15" s="16" t="s">
        <v>629</v>
      </c>
      <c r="C15" s="17">
        <v>40000</v>
      </c>
      <c r="D15" s="16" t="s">
        <v>86</v>
      </c>
      <c r="E15" s="15" t="s">
        <v>49</v>
      </c>
      <c r="F15" s="18" t="s">
        <v>241</v>
      </c>
      <c r="G15" s="16" t="s">
        <v>86</v>
      </c>
      <c r="H15" s="19">
        <v>43251</v>
      </c>
      <c r="I15" s="42">
        <v>217</v>
      </c>
      <c r="J15" s="43">
        <v>4.35</v>
      </c>
      <c r="K15" s="44">
        <f t="shared" si="0"/>
        <v>1048.83333333333</v>
      </c>
      <c r="L15" s="45"/>
      <c r="M15" s="46"/>
      <c r="N15" s="47">
        <v>1048.83333333333</v>
      </c>
      <c r="O15" s="46"/>
      <c r="P15" s="48"/>
    </row>
    <row r="16" ht="21.6" spans="1:16">
      <c r="A16" s="15" t="s">
        <v>607</v>
      </c>
      <c r="B16" s="16" t="s">
        <v>630</v>
      </c>
      <c r="C16" s="17">
        <v>40000</v>
      </c>
      <c r="D16" s="16" t="s">
        <v>86</v>
      </c>
      <c r="E16" s="15" t="s">
        <v>49</v>
      </c>
      <c r="F16" s="18" t="s">
        <v>241</v>
      </c>
      <c r="G16" s="16" t="s">
        <v>86</v>
      </c>
      <c r="H16" s="19">
        <v>43251</v>
      </c>
      <c r="I16" s="42">
        <v>217</v>
      </c>
      <c r="J16" s="43">
        <v>4.35</v>
      </c>
      <c r="K16" s="44">
        <f t="shared" si="0"/>
        <v>1048.83333333333</v>
      </c>
      <c r="L16" s="45"/>
      <c r="M16" s="46"/>
      <c r="N16" s="47">
        <v>1048.83333333333</v>
      </c>
      <c r="O16" s="46"/>
      <c r="P16" s="48"/>
    </row>
    <row r="17" ht="21.6" spans="1:16">
      <c r="A17" s="15" t="s">
        <v>607</v>
      </c>
      <c r="B17" s="16" t="s">
        <v>631</v>
      </c>
      <c r="C17" s="17">
        <v>30000</v>
      </c>
      <c r="D17" s="16" t="s">
        <v>96</v>
      </c>
      <c r="E17" s="15" t="s">
        <v>49</v>
      </c>
      <c r="F17" s="18" t="s">
        <v>243</v>
      </c>
      <c r="G17" s="16" t="s">
        <v>96</v>
      </c>
      <c r="H17" s="19">
        <v>43251</v>
      </c>
      <c r="I17" s="42">
        <v>216</v>
      </c>
      <c r="J17" s="43">
        <v>4.35</v>
      </c>
      <c r="K17" s="44">
        <f t="shared" si="0"/>
        <v>783</v>
      </c>
      <c r="L17" s="45">
        <f>VLOOKUP($B$2:$B$124,[1]最终版本!C$5:M$109,11,0)</f>
        <v>20171209</v>
      </c>
      <c r="M17" s="46"/>
      <c r="N17" s="47">
        <v>783</v>
      </c>
      <c r="O17" s="46"/>
      <c r="P17" s="48"/>
    </row>
    <row r="18" ht="21.6" spans="1:16">
      <c r="A18" s="15" t="s">
        <v>607</v>
      </c>
      <c r="B18" s="16" t="s">
        <v>632</v>
      </c>
      <c r="C18" s="17">
        <v>50000</v>
      </c>
      <c r="D18" s="16" t="s">
        <v>96</v>
      </c>
      <c r="E18" s="15" t="s">
        <v>49</v>
      </c>
      <c r="F18" s="18" t="s">
        <v>243</v>
      </c>
      <c r="G18" s="16" t="s">
        <v>96</v>
      </c>
      <c r="H18" s="19">
        <v>43251</v>
      </c>
      <c r="I18" s="42">
        <v>216</v>
      </c>
      <c r="J18" s="43">
        <v>4.35</v>
      </c>
      <c r="K18" s="44">
        <f t="shared" si="0"/>
        <v>1305</v>
      </c>
      <c r="L18" s="45"/>
      <c r="M18" s="46"/>
      <c r="N18" s="47">
        <v>1305</v>
      </c>
      <c r="O18" s="46"/>
      <c r="P18" s="48"/>
    </row>
    <row r="19" ht="21.6" spans="1:16">
      <c r="A19" s="15" t="s">
        <v>607</v>
      </c>
      <c r="B19" s="16" t="s">
        <v>633</v>
      </c>
      <c r="C19" s="17">
        <v>50000</v>
      </c>
      <c r="D19" s="16" t="s">
        <v>96</v>
      </c>
      <c r="E19" s="15" t="s">
        <v>49</v>
      </c>
      <c r="F19" s="18" t="s">
        <v>243</v>
      </c>
      <c r="G19" s="16" t="s">
        <v>96</v>
      </c>
      <c r="H19" s="19">
        <v>43251</v>
      </c>
      <c r="I19" s="42">
        <v>216</v>
      </c>
      <c r="J19" s="43">
        <v>4.35</v>
      </c>
      <c r="K19" s="44">
        <f t="shared" si="0"/>
        <v>1305</v>
      </c>
      <c r="L19" s="45"/>
      <c r="M19" s="46"/>
      <c r="N19" s="47">
        <v>1305</v>
      </c>
      <c r="O19" s="46"/>
      <c r="P19" s="48"/>
    </row>
    <row r="20" ht="21.6" spans="1:16">
      <c r="A20" s="15" t="s">
        <v>607</v>
      </c>
      <c r="B20" s="16" t="s">
        <v>634</v>
      </c>
      <c r="C20" s="17">
        <v>50000</v>
      </c>
      <c r="D20" s="16" t="s">
        <v>105</v>
      </c>
      <c r="E20" s="15" t="s">
        <v>49</v>
      </c>
      <c r="F20" s="18" t="s">
        <v>248</v>
      </c>
      <c r="G20" s="16" t="s">
        <v>105</v>
      </c>
      <c r="H20" s="19">
        <v>43251</v>
      </c>
      <c r="I20" s="42">
        <v>213</v>
      </c>
      <c r="J20" s="43">
        <v>4.35</v>
      </c>
      <c r="K20" s="44">
        <f t="shared" si="0"/>
        <v>1286.875</v>
      </c>
      <c r="L20" s="45"/>
      <c r="M20" s="46"/>
      <c r="N20" s="47">
        <v>1286.875</v>
      </c>
      <c r="O20" s="46"/>
      <c r="P20" s="48"/>
    </row>
    <row r="21" ht="21.6" spans="1:16">
      <c r="A21" s="15" t="s">
        <v>607</v>
      </c>
      <c r="B21" s="16" t="s">
        <v>635</v>
      </c>
      <c r="C21" s="17">
        <v>50000</v>
      </c>
      <c r="D21" s="16" t="s">
        <v>105</v>
      </c>
      <c r="E21" s="15" t="s">
        <v>49</v>
      </c>
      <c r="F21" s="18" t="s">
        <v>248</v>
      </c>
      <c r="G21" s="16" t="s">
        <v>105</v>
      </c>
      <c r="H21" s="19">
        <v>43251</v>
      </c>
      <c r="I21" s="42">
        <v>213</v>
      </c>
      <c r="J21" s="43">
        <v>4.35</v>
      </c>
      <c r="K21" s="44">
        <f t="shared" si="0"/>
        <v>1286.875</v>
      </c>
      <c r="L21" s="45"/>
      <c r="M21" s="46"/>
      <c r="N21" s="47">
        <v>1286.875</v>
      </c>
      <c r="O21" s="46"/>
      <c r="P21" s="48"/>
    </row>
    <row r="22" ht="21.6" spans="1:16">
      <c r="A22" s="15" t="s">
        <v>607</v>
      </c>
      <c r="B22" s="16" t="s">
        <v>636</v>
      </c>
      <c r="C22" s="17">
        <v>50000</v>
      </c>
      <c r="D22" s="16" t="s">
        <v>105</v>
      </c>
      <c r="E22" s="15" t="s">
        <v>49</v>
      </c>
      <c r="F22" s="18" t="s">
        <v>248</v>
      </c>
      <c r="G22" s="16" t="s">
        <v>105</v>
      </c>
      <c r="H22" s="19">
        <v>43251</v>
      </c>
      <c r="I22" s="42">
        <v>213</v>
      </c>
      <c r="J22" s="43">
        <v>4.35</v>
      </c>
      <c r="K22" s="44">
        <f t="shared" si="0"/>
        <v>1286.875</v>
      </c>
      <c r="L22" s="45"/>
      <c r="M22" s="46"/>
      <c r="N22" s="47">
        <v>1286.875</v>
      </c>
      <c r="O22" s="46"/>
      <c r="P22" s="48"/>
    </row>
    <row r="23" ht="21.6" spans="1:16">
      <c r="A23" s="15" t="s">
        <v>607</v>
      </c>
      <c r="B23" s="16" t="s">
        <v>637</v>
      </c>
      <c r="C23" s="17">
        <v>50000</v>
      </c>
      <c r="D23" s="16" t="s">
        <v>105</v>
      </c>
      <c r="E23" s="15" t="s">
        <v>49</v>
      </c>
      <c r="F23" s="18" t="s">
        <v>248</v>
      </c>
      <c r="G23" s="16" t="s">
        <v>105</v>
      </c>
      <c r="H23" s="19">
        <v>43251</v>
      </c>
      <c r="I23" s="42">
        <v>213</v>
      </c>
      <c r="J23" s="43">
        <v>4.35</v>
      </c>
      <c r="K23" s="44">
        <f t="shared" si="0"/>
        <v>1286.875</v>
      </c>
      <c r="L23" s="45"/>
      <c r="M23" s="46"/>
      <c r="N23" s="47">
        <v>1286.875</v>
      </c>
      <c r="O23" s="46"/>
      <c r="P23" s="48"/>
    </row>
    <row r="24" ht="21.6" spans="1:16">
      <c r="A24" s="15" t="s">
        <v>607</v>
      </c>
      <c r="B24" s="16" t="s">
        <v>638</v>
      </c>
      <c r="C24" s="17">
        <v>50000</v>
      </c>
      <c r="D24" s="16" t="s">
        <v>105</v>
      </c>
      <c r="E24" s="15" t="s">
        <v>49</v>
      </c>
      <c r="F24" s="18" t="s">
        <v>248</v>
      </c>
      <c r="G24" s="16" t="s">
        <v>105</v>
      </c>
      <c r="H24" s="19">
        <v>43251</v>
      </c>
      <c r="I24" s="42">
        <v>213</v>
      </c>
      <c r="J24" s="43">
        <v>4.35</v>
      </c>
      <c r="K24" s="44">
        <f t="shared" si="0"/>
        <v>1286.875</v>
      </c>
      <c r="L24" s="45"/>
      <c r="M24" s="46"/>
      <c r="N24" s="47">
        <v>1286.875</v>
      </c>
      <c r="O24" s="46"/>
      <c r="P24" s="48"/>
    </row>
    <row r="25" ht="21.6" spans="1:16">
      <c r="A25" s="15" t="s">
        <v>607</v>
      </c>
      <c r="B25" s="16" t="s">
        <v>639</v>
      </c>
      <c r="C25" s="17">
        <v>50000</v>
      </c>
      <c r="D25" s="16" t="s">
        <v>105</v>
      </c>
      <c r="E25" s="15" t="s">
        <v>49</v>
      </c>
      <c r="F25" s="18" t="s">
        <v>243</v>
      </c>
      <c r="G25" s="16" t="s">
        <v>105</v>
      </c>
      <c r="H25" s="19">
        <v>43251</v>
      </c>
      <c r="I25" s="42">
        <v>213</v>
      </c>
      <c r="J25" s="43">
        <v>4.35</v>
      </c>
      <c r="K25" s="44">
        <f t="shared" si="0"/>
        <v>1286.875</v>
      </c>
      <c r="L25" s="45"/>
      <c r="M25" s="46"/>
      <c r="N25" s="47">
        <v>1286.875</v>
      </c>
      <c r="O25" s="46"/>
      <c r="P25" s="48"/>
    </row>
    <row r="26" ht="21.6" spans="1:16">
      <c r="A26" s="15" t="s">
        <v>607</v>
      </c>
      <c r="B26" s="16" t="s">
        <v>640</v>
      </c>
      <c r="C26" s="17">
        <v>50000</v>
      </c>
      <c r="D26" s="16" t="s">
        <v>105</v>
      </c>
      <c r="E26" s="15" t="s">
        <v>49</v>
      </c>
      <c r="F26" s="18" t="s">
        <v>248</v>
      </c>
      <c r="G26" s="16" t="s">
        <v>105</v>
      </c>
      <c r="H26" s="19">
        <v>43251</v>
      </c>
      <c r="I26" s="42">
        <v>213</v>
      </c>
      <c r="J26" s="43">
        <v>4.35</v>
      </c>
      <c r="K26" s="44">
        <f t="shared" si="0"/>
        <v>1286.875</v>
      </c>
      <c r="L26" s="45"/>
      <c r="M26" s="46"/>
      <c r="N26" s="47">
        <v>1286.875</v>
      </c>
      <c r="O26" s="46"/>
      <c r="P26" s="48"/>
    </row>
    <row r="27" ht="21.6" spans="1:16">
      <c r="A27" s="15" t="s">
        <v>607</v>
      </c>
      <c r="B27" s="16" t="s">
        <v>641</v>
      </c>
      <c r="C27" s="17">
        <v>50000</v>
      </c>
      <c r="D27" s="16" t="s">
        <v>105</v>
      </c>
      <c r="E27" s="15" t="s">
        <v>49</v>
      </c>
      <c r="F27" s="18" t="s">
        <v>248</v>
      </c>
      <c r="G27" s="16" t="s">
        <v>105</v>
      </c>
      <c r="H27" s="19">
        <v>43251</v>
      </c>
      <c r="I27" s="42">
        <v>213</v>
      </c>
      <c r="J27" s="43">
        <v>4.35</v>
      </c>
      <c r="K27" s="44">
        <f t="shared" si="0"/>
        <v>1286.875</v>
      </c>
      <c r="L27" s="45"/>
      <c r="M27" s="46"/>
      <c r="N27" s="47">
        <v>1286.875</v>
      </c>
      <c r="O27" s="46"/>
      <c r="P27" s="48"/>
    </row>
    <row r="28" ht="21.6" spans="1:16">
      <c r="A28" s="15" t="s">
        <v>607</v>
      </c>
      <c r="B28" s="16" t="s">
        <v>642</v>
      </c>
      <c r="C28" s="17">
        <v>50000</v>
      </c>
      <c r="D28" s="16" t="s">
        <v>111</v>
      </c>
      <c r="E28" s="15" t="s">
        <v>49</v>
      </c>
      <c r="F28" s="18" t="s">
        <v>252</v>
      </c>
      <c r="G28" s="16" t="s">
        <v>111</v>
      </c>
      <c r="H28" s="19">
        <v>43251</v>
      </c>
      <c r="I28" s="42">
        <v>212</v>
      </c>
      <c r="J28" s="43">
        <v>4.35</v>
      </c>
      <c r="K28" s="44">
        <f t="shared" si="0"/>
        <v>1280.83333333333</v>
      </c>
      <c r="L28" s="45"/>
      <c r="M28" s="46"/>
      <c r="N28" s="47">
        <v>1280.83333333333</v>
      </c>
      <c r="O28" s="46"/>
      <c r="P28" s="48"/>
    </row>
    <row r="29" ht="21.6" spans="1:16">
      <c r="A29" s="15" t="s">
        <v>607</v>
      </c>
      <c r="B29" s="16" t="s">
        <v>643</v>
      </c>
      <c r="C29" s="17">
        <v>50000</v>
      </c>
      <c r="D29" s="16" t="s">
        <v>111</v>
      </c>
      <c r="E29" s="15" t="s">
        <v>49</v>
      </c>
      <c r="F29" s="18" t="s">
        <v>252</v>
      </c>
      <c r="G29" s="16" t="s">
        <v>111</v>
      </c>
      <c r="H29" s="19">
        <v>43251</v>
      </c>
      <c r="I29" s="42">
        <v>212</v>
      </c>
      <c r="J29" s="43">
        <v>4.35</v>
      </c>
      <c r="K29" s="44">
        <f t="shared" si="0"/>
        <v>1280.83333333333</v>
      </c>
      <c r="L29" s="45">
        <f>VLOOKUP($B$2:$B$124,[1]最终版本!C$5:M$109,11,0)</f>
        <v>20171209</v>
      </c>
      <c r="M29" s="46"/>
      <c r="N29" s="47">
        <v>1280.83333333333</v>
      </c>
      <c r="O29" s="46"/>
      <c r="P29" s="48"/>
    </row>
    <row r="30" ht="21.6" spans="1:16">
      <c r="A30" s="15" t="s">
        <v>607</v>
      </c>
      <c r="B30" s="16" t="s">
        <v>644</v>
      </c>
      <c r="C30" s="17">
        <v>50000</v>
      </c>
      <c r="D30" s="16" t="s">
        <v>111</v>
      </c>
      <c r="E30" s="15" t="s">
        <v>49</v>
      </c>
      <c r="F30" s="18" t="s">
        <v>252</v>
      </c>
      <c r="G30" s="16" t="s">
        <v>111</v>
      </c>
      <c r="H30" s="19">
        <v>43251</v>
      </c>
      <c r="I30" s="42">
        <v>212</v>
      </c>
      <c r="J30" s="43">
        <v>4.35</v>
      </c>
      <c r="K30" s="44">
        <f t="shared" si="0"/>
        <v>1280.83333333333</v>
      </c>
      <c r="L30" s="45"/>
      <c r="M30" s="46"/>
      <c r="N30" s="47">
        <v>1280.83333333333</v>
      </c>
      <c r="O30" s="46"/>
      <c r="P30" s="48"/>
    </row>
    <row r="31" ht="21.6" spans="1:16">
      <c r="A31" s="15" t="s">
        <v>607</v>
      </c>
      <c r="B31" s="16" t="s">
        <v>645</v>
      </c>
      <c r="C31" s="17">
        <v>50000</v>
      </c>
      <c r="D31" s="16" t="s">
        <v>111</v>
      </c>
      <c r="E31" s="15" t="s">
        <v>49</v>
      </c>
      <c r="F31" s="18" t="s">
        <v>252</v>
      </c>
      <c r="G31" s="16" t="s">
        <v>111</v>
      </c>
      <c r="H31" s="19">
        <v>43251</v>
      </c>
      <c r="I31" s="42">
        <v>212</v>
      </c>
      <c r="J31" s="43">
        <v>4.35</v>
      </c>
      <c r="K31" s="44">
        <f t="shared" si="0"/>
        <v>1280.83333333333</v>
      </c>
      <c r="L31" s="45"/>
      <c r="M31" s="46"/>
      <c r="N31" s="47">
        <v>1280.83333333333</v>
      </c>
      <c r="O31" s="46"/>
      <c r="P31" s="48"/>
    </row>
    <row r="32" ht="21.6" spans="1:16">
      <c r="A32" s="15" t="s">
        <v>607</v>
      </c>
      <c r="B32" s="16" t="s">
        <v>646</v>
      </c>
      <c r="C32" s="17">
        <v>50000</v>
      </c>
      <c r="D32" s="16" t="s">
        <v>111</v>
      </c>
      <c r="E32" s="15" t="s">
        <v>49</v>
      </c>
      <c r="F32" s="18" t="s">
        <v>252</v>
      </c>
      <c r="G32" s="16" t="s">
        <v>111</v>
      </c>
      <c r="H32" s="19">
        <v>43251</v>
      </c>
      <c r="I32" s="42">
        <v>212</v>
      </c>
      <c r="J32" s="43">
        <v>4.35</v>
      </c>
      <c r="K32" s="44">
        <f t="shared" si="0"/>
        <v>1280.83333333333</v>
      </c>
      <c r="L32" s="45"/>
      <c r="M32" s="46"/>
      <c r="N32" s="47">
        <v>1280.83333333333</v>
      </c>
      <c r="O32" s="46"/>
      <c r="P32" s="48"/>
    </row>
    <row r="33" ht="21.6" spans="1:16">
      <c r="A33" s="15" t="s">
        <v>607</v>
      </c>
      <c r="B33" s="16" t="s">
        <v>647</v>
      </c>
      <c r="C33" s="17">
        <v>50000</v>
      </c>
      <c r="D33" s="16" t="s">
        <v>111</v>
      </c>
      <c r="E33" s="15" t="s">
        <v>49</v>
      </c>
      <c r="F33" s="18" t="s">
        <v>252</v>
      </c>
      <c r="G33" s="16" t="s">
        <v>111</v>
      </c>
      <c r="H33" s="19">
        <v>43251</v>
      </c>
      <c r="I33" s="42">
        <v>212</v>
      </c>
      <c r="J33" s="43">
        <v>4.35</v>
      </c>
      <c r="K33" s="44">
        <f t="shared" si="0"/>
        <v>1280.83333333333</v>
      </c>
      <c r="L33" s="45"/>
      <c r="M33" s="46"/>
      <c r="N33" s="47">
        <v>1280.83333333333</v>
      </c>
      <c r="O33" s="46"/>
      <c r="P33" s="48"/>
    </row>
    <row r="34" ht="21.6" spans="1:16">
      <c r="A34" s="15" t="s">
        <v>607</v>
      </c>
      <c r="B34" s="16" t="s">
        <v>648</v>
      </c>
      <c r="C34" s="17">
        <v>50000</v>
      </c>
      <c r="D34" s="16" t="s">
        <v>111</v>
      </c>
      <c r="E34" s="15" t="s">
        <v>49</v>
      </c>
      <c r="F34" s="18" t="s">
        <v>252</v>
      </c>
      <c r="G34" s="16" t="s">
        <v>111</v>
      </c>
      <c r="H34" s="19">
        <v>43251</v>
      </c>
      <c r="I34" s="42">
        <v>212</v>
      </c>
      <c r="J34" s="43">
        <v>4.35</v>
      </c>
      <c r="K34" s="44">
        <f t="shared" si="0"/>
        <v>1280.83333333333</v>
      </c>
      <c r="L34" s="45"/>
      <c r="M34" s="46"/>
      <c r="N34" s="47">
        <v>1280.83333333333</v>
      </c>
      <c r="O34" s="46"/>
      <c r="P34" s="48"/>
    </row>
    <row r="35" ht="21.6" spans="1:16">
      <c r="A35" s="15" t="s">
        <v>607</v>
      </c>
      <c r="B35" s="16" t="s">
        <v>649</v>
      </c>
      <c r="C35" s="17">
        <v>50000</v>
      </c>
      <c r="D35" s="16" t="s">
        <v>111</v>
      </c>
      <c r="E35" s="15" t="s">
        <v>49</v>
      </c>
      <c r="F35" s="18" t="s">
        <v>252</v>
      </c>
      <c r="G35" s="16" t="s">
        <v>111</v>
      </c>
      <c r="H35" s="19">
        <v>43251</v>
      </c>
      <c r="I35" s="42">
        <v>212</v>
      </c>
      <c r="J35" s="43">
        <v>4.35</v>
      </c>
      <c r="K35" s="44">
        <f t="shared" si="0"/>
        <v>1280.83333333333</v>
      </c>
      <c r="L35" s="45"/>
      <c r="M35" s="46"/>
      <c r="N35" s="47">
        <v>1280.83333333333</v>
      </c>
      <c r="O35" s="46"/>
      <c r="P35" s="48"/>
    </row>
    <row r="36" ht="21.6" spans="1:16">
      <c r="A36" s="15" t="s">
        <v>607</v>
      </c>
      <c r="B36" s="16" t="s">
        <v>650</v>
      </c>
      <c r="C36" s="17">
        <v>50000</v>
      </c>
      <c r="D36" s="16" t="s">
        <v>111</v>
      </c>
      <c r="E36" s="15" t="s">
        <v>49</v>
      </c>
      <c r="F36" s="18" t="s">
        <v>252</v>
      </c>
      <c r="G36" s="16" t="s">
        <v>111</v>
      </c>
      <c r="H36" s="19">
        <v>43251</v>
      </c>
      <c r="I36" s="42">
        <v>212</v>
      </c>
      <c r="J36" s="43">
        <v>4.35</v>
      </c>
      <c r="K36" s="44">
        <f t="shared" si="0"/>
        <v>1280.83333333333</v>
      </c>
      <c r="L36" s="45"/>
      <c r="M36" s="46"/>
      <c r="N36" s="47">
        <v>1280.83333333333</v>
      </c>
      <c r="O36" s="46"/>
      <c r="P36" s="48"/>
    </row>
    <row r="37" ht="21.6" spans="1:16">
      <c r="A37" s="15" t="s">
        <v>651</v>
      </c>
      <c r="B37" s="20" t="s">
        <v>652</v>
      </c>
      <c r="C37" s="21">
        <v>20000</v>
      </c>
      <c r="D37" s="22" t="s">
        <v>653</v>
      </c>
      <c r="E37" s="23" t="s">
        <v>31</v>
      </c>
      <c r="F37" s="24">
        <v>20181104</v>
      </c>
      <c r="G37" s="22">
        <v>43061</v>
      </c>
      <c r="H37" s="25">
        <v>43251</v>
      </c>
      <c r="I37" s="42">
        <v>190</v>
      </c>
      <c r="J37" s="49">
        <v>4.75</v>
      </c>
      <c r="K37" s="44">
        <f t="shared" si="0"/>
        <v>501.388888888889</v>
      </c>
      <c r="L37" s="45"/>
      <c r="M37" s="46"/>
      <c r="N37" s="47">
        <v>501.388888888889</v>
      </c>
      <c r="O37" s="46"/>
      <c r="P37" s="48"/>
    </row>
    <row r="38" ht="21.6" spans="1:16">
      <c r="A38" s="15" t="s">
        <v>651</v>
      </c>
      <c r="B38" s="20" t="s">
        <v>654</v>
      </c>
      <c r="C38" s="21">
        <v>30000</v>
      </c>
      <c r="D38" s="22" t="s">
        <v>653</v>
      </c>
      <c r="E38" s="23" t="s">
        <v>31</v>
      </c>
      <c r="F38" s="24">
        <v>20181104</v>
      </c>
      <c r="G38" s="22">
        <v>42825.0012631579</v>
      </c>
      <c r="H38" s="25">
        <v>43251</v>
      </c>
      <c r="I38" s="42">
        <v>425.998736842106</v>
      </c>
      <c r="J38" s="49">
        <v>4.75</v>
      </c>
      <c r="K38" s="44">
        <f t="shared" si="0"/>
        <v>1686.245</v>
      </c>
      <c r="L38" s="45"/>
      <c r="M38" s="46"/>
      <c r="N38" s="47">
        <v>1686.245</v>
      </c>
      <c r="O38" s="46"/>
      <c r="P38" s="48"/>
    </row>
    <row r="39" ht="21.6" spans="1:16">
      <c r="A39" s="15" t="s">
        <v>651</v>
      </c>
      <c r="B39" s="20" t="s">
        <v>655</v>
      </c>
      <c r="C39" s="21">
        <v>30000</v>
      </c>
      <c r="D39" s="22" t="s">
        <v>653</v>
      </c>
      <c r="E39" s="23" t="s">
        <v>31</v>
      </c>
      <c r="F39" s="24">
        <v>20181104</v>
      </c>
      <c r="G39" s="22">
        <v>42725.0021052632</v>
      </c>
      <c r="H39" s="25">
        <v>43251</v>
      </c>
      <c r="I39" s="42">
        <v>525.997894736844</v>
      </c>
      <c r="J39" s="49">
        <v>4.75</v>
      </c>
      <c r="K39" s="44">
        <f t="shared" si="0"/>
        <v>2082.07500000001</v>
      </c>
      <c r="L39" s="45"/>
      <c r="M39" s="46"/>
      <c r="N39" s="47">
        <v>2082.07500000001</v>
      </c>
      <c r="O39" s="46"/>
      <c r="P39" s="48"/>
    </row>
    <row r="40" ht="21.6" spans="1:16">
      <c r="A40" s="15" t="s">
        <v>651</v>
      </c>
      <c r="B40" s="20" t="s">
        <v>656</v>
      </c>
      <c r="C40" s="21">
        <v>50000</v>
      </c>
      <c r="D40" s="22" t="s">
        <v>453</v>
      </c>
      <c r="E40" s="23" t="s">
        <v>31</v>
      </c>
      <c r="F40" s="24">
        <v>20181111</v>
      </c>
      <c r="G40" s="22">
        <v>42914.9970526316</v>
      </c>
      <c r="H40" s="25">
        <v>43251</v>
      </c>
      <c r="I40" s="42">
        <v>336.002947368419</v>
      </c>
      <c r="J40" s="49">
        <v>4.75</v>
      </c>
      <c r="K40" s="44">
        <f t="shared" si="0"/>
        <v>2216.6861111111</v>
      </c>
      <c r="L40" s="45"/>
      <c r="M40" s="46"/>
      <c r="N40" s="47">
        <v>2216.6861111111</v>
      </c>
      <c r="O40" s="46"/>
      <c r="P40" s="48"/>
    </row>
    <row r="41" ht="21.6" spans="1:16">
      <c r="A41" s="15" t="s">
        <v>651</v>
      </c>
      <c r="B41" s="20" t="s">
        <v>657</v>
      </c>
      <c r="C41" s="21">
        <v>20000</v>
      </c>
      <c r="D41" s="22" t="s">
        <v>658</v>
      </c>
      <c r="E41" s="23" t="s">
        <v>31</v>
      </c>
      <c r="F41" s="24">
        <v>20181118</v>
      </c>
      <c r="G41" s="22">
        <v>43064.0126315789</v>
      </c>
      <c r="H41" s="25">
        <v>43251</v>
      </c>
      <c r="I41" s="42">
        <v>186.987368421054</v>
      </c>
      <c r="J41" s="49">
        <v>4.75</v>
      </c>
      <c r="K41" s="44">
        <f t="shared" si="0"/>
        <v>493.438888888892</v>
      </c>
      <c r="L41" s="45"/>
      <c r="M41" s="46"/>
      <c r="N41" s="47">
        <v>493.438888888892</v>
      </c>
      <c r="O41" s="46"/>
      <c r="P41" s="48"/>
    </row>
    <row r="42" ht="21.6" spans="1:16">
      <c r="A42" s="15" t="s">
        <v>651</v>
      </c>
      <c r="B42" s="20" t="s">
        <v>659</v>
      </c>
      <c r="C42" s="21">
        <v>20000</v>
      </c>
      <c r="D42" s="22" t="s">
        <v>658</v>
      </c>
      <c r="E42" s="23" t="s">
        <v>31</v>
      </c>
      <c r="F42" s="24">
        <v>20181118</v>
      </c>
      <c r="G42" s="22">
        <v>42915.0067368421</v>
      </c>
      <c r="H42" s="25">
        <v>43251</v>
      </c>
      <c r="I42" s="42">
        <v>335.993263157892</v>
      </c>
      <c r="J42" s="49">
        <v>4.75</v>
      </c>
      <c r="K42" s="44">
        <f t="shared" si="0"/>
        <v>886.648888888882</v>
      </c>
      <c r="L42" s="45"/>
      <c r="M42" s="46"/>
      <c r="N42" s="47">
        <v>886.648888888882</v>
      </c>
      <c r="O42" s="46"/>
      <c r="P42" s="48"/>
    </row>
    <row r="43" ht="21.6" spans="1:16">
      <c r="A43" s="15" t="s">
        <v>651</v>
      </c>
      <c r="B43" s="20" t="s">
        <v>660</v>
      </c>
      <c r="C43" s="21">
        <v>30000</v>
      </c>
      <c r="D43" s="22" t="s">
        <v>658</v>
      </c>
      <c r="E43" s="23" t="s">
        <v>31</v>
      </c>
      <c r="F43" s="24">
        <v>20181118</v>
      </c>
      <c r="G43" s="22">
        <v>42726.0016842105</v>
      </c>
      <c r="H43" s="25">
        <v>43251</v>
      </c>
      <c r="I43" s="42">
        <v>524.998315789475</v>
      </c>
      <c r="J43" s="49">
        <v>4.75</v>
      </c>
      <c r="K43" s="44">
        <f t="shared" si="0"/>
        <v>2078.11833333334</v>
      </c>
      <c r="L43" s="45"/>
      <c r="M43" s="46"/>
      <c r="N43" s="47">
        <v>2078.11833333334</v>
      </c>
      <c r="O43" s="46"/>
      <c r="P43" s="48"/>
    </row>
    <row r="44" ht="21.6" spans="1:16">
      <c r="A44" s="26" t="s">
        <v>651</v>
      </c>
      <c r="B44" s="27" t="s">
        <v>661</v>
      </c>
      <c r="C44" s="28">
        <v>30000</v>
      </c>
      <c r="D44" s="29" t="s">
        <v>658</v>
      </c>
      <c r="E44" s="30" t="s">
        <v>31</v>
      </c>
      <c r="F44" s="31">
        <v>20181118</v>
      </c>
      <c r="G44" s="29">
        <v>42915.0004210526</v>
      </c>
      <c r="H44" s="32">
        <v>43078</v>
      </c>
      <c r="I44" s="50">
        <v>163</v>
      </c>
      <c r="J44" s="51">
        <v>4.75</v>
      </c>
      <c r="K44" s="52">
        <f t="shared" si="0"/>
        <v>645.208333333333</v>
      </c>
      <c r="L44" s="53">
        <f>VLOOKUP($B$2:$B$124,[1]最终版本!C$5:M$109,11,0)</f>
        <v>20171209</v>
      </c>
      <c r="M44" s="54"/>
      <c r="N44" s="55">
        <v>645.208333333333</v>
      </c>
      <c r="O44" s="54"/>
      <c r="P44" s="48"/>
    </row>
    <row r="45" ht="21.6" spans="1:16">
      <c r="A45" s="15" t="s">
        <v>651</v>
      </c>
      <c r="B45" s="20" t="s">
        <v>662</v>
      </c>
      <c r="C45" s="21">
        <v>30000</v>
      </c>
      <c r="D45" s="22" t="s">
        <v>658</v>
      </c>
      <c r="E45" s="23" t="s">
        <v>31</v>
      </c>
      <c r="F45" s="24">
        <v>20181118</v>
      </c>
      <c r="G45" s="22">
        <v>42725.0012631579</v>
      </c>
      <c r="H45" s="25">
        <v>43251</v>
      </c>
      <c r="I45" s="42">
        <v>525.998736842106</v>
      </c>
      <c r="J45" s="49">
        <v>4.75</v>
      </c>
      <c r="K45" s="44">
        <f t="shared" si="0"/>
        <v>2082.07833333334</v>
      </c>
      <c r="L45" s="45"/>
      <c r="M45" s="46"/>
      <c r="N45" s="47">
        <v>2082.07833333334</v>
      </c>
      <c r="O45" s="46"/>
      <c r="P45" s="48"/>
    </row>
    <row r="46" ht="21.6" spans="1:16">
      <c r="A46" s="15" t="s">
        <v>651</v>
      </c>
      <c r="B46" s="20" t="s">
        <v>663</v>
      </c>
      <c r="C46" s="21">
        <v>50000</v>
      </c>
      <c r="D46" s="22" t="s">
        <v>35</v>
      </c>
      <c r="E46" s="23" t="s">
        <v>31</v>
      </c>
      <c r="F46" s="24">
        <v>20181122</v>
      </c>
      <c r="G46" s="22">
        <v>42925.0024421053</v>
      </c>
      <c r="H46" s="25">
        <v>43251</v>
      </c>
      <c r="I46" s="42">
        <v>325.997557894734</v>
      </c>
      <c r="J46" s="49">
        <v>4.75</v>
      </c>
      <c r="K46" s="44">
        <f t="shared" si="0"/>
        <v>2150.67833333331</v>
      </c>
      <c r="L46" s="45"/>
      <c r="M46" s="46"/>
      <c r="N46" s="47">
        <v>2150.67833333331</v>
      </c>
      <c r="O46" s="46"/>
      <c r="P46" s="48"/>
    </row>
    <row r="47" ht="21.6" spans="1:16">
      <c r="A47" s="15" t="s">
        <v>651</v>
      </c>
      <c r="B47" s="20" t="s">
        <v>664</v>
      </c>
      <c r="C47" s="21">
        <v>50000</v>
      </c>
      <c r="D47" s="22" t="s">
        <v>665</v>
      </c>
      <c r="E47" s="23" t="s">
        <v>31</v>
      </c>
      <c r="F47" s="24">
        <v>20181123</v>
      </c>
      <c r="G47" s="22">
        <v>43059.9967157895</v>
      </c>
      <c r="H47" s="25">
        <v>43251</v>
      </c>
      <c r="I47" s="42">
        <v>191.003284210528</v>
      </c>
      <c r="J47" s="49">
        <v>4.75</v>
      </c>
      <c r="K47" s="44">
        <f t="shared" si="0"/>
        <v>1260.09111111112</v>
      </c>
      <c r="L47" s="45"/>
      <c r="M47" s="46"/>
      <c r="N47" s="47">
        <v>1260.09111111112</v>
      </c>
      <c r="O47" s="46"/>
      <c r="P47" s="48"/>
    </row>
    <row r="48" ht="21.6" spans="1:16">
      <c r="A48" s="15" t="s">
        <v>651</v>
      </c>
      <c r="B48" s="20" t="s">
        <v>666</v>
      </c>
      <c r="C48" s="21">
        <v>50000</v>
      </c>
      <c r="D48" s="22" t="s">
        <v>665</v>
      </c>
      <c r="E48" s="23" t="s">
        <v>31</v>
      </c>
      <c r="F48" s="24">
        <v>20181123</v>
      </c>
      <c r="G48" s="22">
        <v>42934.2832</v>
      </c>
      <c r="H48" s="25">
        <v>43251</v>
      </c>
      <c r="I48" s="42">
        <v>316.716800000002</v>
      </c>
      <c r="J48" s="49">
        <v>4.75</v>
      </c>
      <c r="K48" s="44">
        <f t="shared" si="0"/>
        <v>2089.45111111112</v>
      </c>
      <c r="L48" s="45"/>
      <c r="M48" s="46"/>
      <c r="N48" s="47">
        <v>2089.45111111112</v>
      </c>
      <c r="O48" s="46"/>
      <c r="P48" s="48"/>
    </row>
    <row r="49" ht="21.6" spans="1:16">
      <c r="A49" s="15" t="s">
        <v>651</v>
      </c>
      <c r="B49" s="20" t="s">
        <v>667</v>
      </c>
      <c r="C49" s="21">
        <v>50000</v>
      </c>
      <c r="D49" s="22" t="s">
        <v>175</v>
      </c>
      <c r="E49" s="23" t="s">
        <v>31</v>
      </c>
      <c r="F49" s="24">
        <v>20181124</v>
      </c>
      <c r="G49" s="22">
        <v>42927.2631578947</v>
      </c>
      <c r="H49" s="25">
        <v>43251</v>
      </c>
      <c r="I49" s="42">
        <v>323.73684210526</v>
      </c>
      <c r="J49" s="49">
        <v>4.75</v>
      </c>
      <c r="K49" s="44">
        <f t="shared" si="0"/>
        <v>2135.76388888887</v>
      </c>
      <c r="L49" s="45"/>
      <c r="M49" s="46"/>
      <c r="N49" s="47">
        <v>2135.76388888887</v>
      </c>
      <c r="O49" s="46"/>
      <c r="P49" s="48"/>
    </row>
    <row r="50" ht="21.6" spans="1:16">
      <c r="A50" s="15" t="s">
        <v>651</v>
      </c>
      <c r="B50" s="20" t="s">
        <v>668</v>
      </c>
      <c r="C50" s="21">
        <v>50000</v>
      </c>
      <c r="D50" s="22" t="s">
        <v>175</v>
      </c>
      <c r="E50" s="23" t="s">
        <v>31</v>
      </c>
      <c r="F50" s="24">
        <v>20181124</v>
      </c>
      <c r="G50" s="22">
        <v>42927.0388210526</v>
      </c>
      <c r="H50" s="25">
        <v>43251</v>
      </c>
      <c r="I50" s="42">
        <v>323.961178947371</v>
      </c>
      <c r="J50" s="49">
        <v>4.75</v>
      </c>
      <c r="K50" s="44">
        <f t="shared" si="0"/>
        <v>2137.24388888891</v>
      </c>
      <c r="L50" s="45"/>
      <c r="M50" s="46"/>
      <c r="N50" s="47">
        <v>2137.24388888891</v>
      </c>
      <c r="O50" s="46"/>
      <c r="P50" s="48"/>
    </row>
    <row r="51" ht="21.6" spans="1:16">
      <c r="A51" s="15" t="s">
        <v>651</v>
      </c>
      <c r="B51" s="20" t="s">
        <v>669</v>
      </c>
      <c r="C51" s="21">
        <v>50000</v>
      </c>
      <c r="D51" s="22" t="s">
        <v>175</v>
      </c>
      <c r="E51" s="23" t="s">
        <v>31</v>
      </c>
      <c r="F51" s="24">
        <v>20181124</v>
      </c>
      <c r="G51" s="22">
        <v>42948.3826526316</v>
      </c>
      <c r="H51" s="25">
        <v>43063</v>
      </c>
      <c r="I51" s="42">
        <v>114.617347368418</v>
      </c>
      <c r="J51" s="49">
        <v>4.75</v>
      </c>
      <c r="K51" s="44">
        <f t="shared" si="0"/>
        <v>756.156111111091</v>
      </c>
      <c r="L51" s="45">
        <f>VLOOKUP($B$2:$B$124,[1]最终版本!C$5:M$109,11,0)</f>
        <v>20170727</v>
      </c>
      <c r="M51" s="46"/>
      <c r="N51" s="47">
        <v>756.156111111091</v>
      </c>
      <c r="O51" s="46"/>
      <c r="P51" s="48"/>
    </row>
    <row r="52" ht="21.6" spans="1:16">
      <c r="A52" s="15" t="s">
        <v>651</v>
      </c>
      <c r="B52" s="20" t="s">
        <v>670</v>
      </c>
      <c r="C52" s="21">
        <v>50000</v>
      </c>
      <c r="D52" s="22" t="s">
        <v>175</v>
      </c>
      <c r="E52" s="23" t="s">
        <v>31</v>
      </c>
      <c r="F52" s="24">
        <v>20181124</v>
      </c>
      <c r="G52" s="22">
        <v>42927.0842947368</v>
      </c>
      <c r="H52" s="25">
        <v>43063</v>
      </c>
      <c r="I52" s="42">
        <v>135.915705263156</v>
      </c>
      <c r="J52" s="49">
        <v>4.75</v>
      </c>
      <c r="K52" s="44">
        <f t="shared" si="0"/>
        <v>896.666111111099</v>
      </c>
      <c r="L52" s="45">
        <f>VLOOKUP($B$2:$B$124,[1]最终版本!C$5:M$109,11,0)</f>
        <v>20170727</v>
      </c>
      <c r="M52" s="46"/>
      <c r="N52" s="47">
        <v>896.666111111099</v>
      </c>
      <c r="O52" s="46"/>
      <c r="P52" s="48"/>
    </row>
    <row r="53" ht="21.6" spans="1:16">
      <c r="A53" s="15" t="s">
        <v>651</v>
      </c>
      <c r="B53" s="20" t="s">
        <v>671</v>
      </c>
      <c r="C53" s="21">
        <v>50000</v>
      </c>
      <c r="D53" s="22" t="s">
        <v>424</v>
      </c>
      <c r="E53" s="23" t="s">
        <v>31</v>
      </c>
      <c r="F53" s="24">
        <v>20181125</v>
      </c>
      <c r="G53" s="22">
        <v>43059.9943578947</v>
      </c>
      <c r="H53" s="25">
        <v>43251</v>
      </c>
      <c r="I53" s="42">
        <v>191.005642105265</v>
      </c>
      <c r="J53" s="49">
        <v>4.75</v>
      </c>
      <c r="K53" s="44">
        <f t="shared" si="0"/>
        <v>1260.10666666668</v>
      </c>
      <c r="L53" s="45"/>
      <c r="M53" s="46"/>
      <c r="N53" s="47">
        <v>1260.10666666668</v>
      </c>
      <c r="O53" s="46"/>
      <c r="P53" s="48"/>
    </row>
    <row r="54" ht="21.6" spans="1:16">
      <c r="A54" s="15" t="s">
        <v>651</v>
      </c>
      <c r="B54" s="20" t="s">
        <v>672</v>
      </c>
      <c r="C54" s="21">
        <v>50000</v>
      </c>
      <c r="D54" s="22" t="s">
        <v>424</v>
      </c>
      <c r="E54" s="23" t="s">
        <v>31</v>
      </c>
      <c r="F54" s="24">
        <v>20181125</v>
      </c>
      <c r="G54" s="22">
        <v>43067.9977263158</v>
      </c>
      <c r="H54" s="25">
        <v>43251</v>
      </c>
      <c r="I54" s="42">
        <v>183.002273684207</v>
      </c>
      <c r="J54" s="49">
        <v>4.75</v>
      </c>
      <c r="K54" s="44">
        <f t="shared" si="0"/>
        <v>1207.30666666664</v>
      </c>
      <c r="L54" s="45"/>
      <c r="M54" s="46"/>
      <c r="N54" s="47">
        <v>1207.30666666664</v>
      </c>
      <c r="O54" s="46"/>
      <c r="P54" s="48"/>
    </row>
    <row r="55" ht="21.6" spans="1:16">
      <c r="A55" s="15" t="s">
        <v>651</v>
      </c>
      <c r="B55" s="20" t="s">
        <v>673</v>
      </c>
      <c r="C55" s="21">
        <v>50000</v>
      </c>
      <c r="D55" s="22" t="s">
        <v>424</v>
      </c>
      <c r="E55" s="23" t="s">
        <v>31</v>
      </c>
      <c r="F55" s="24">
        <v>20181125</v>
      </c>
      <c r="G55" s="22">
        <v>43059.9973894737</v>
      </c>
      <c r="H55" s="25">
        <v>43251</v>
      </c>
      <c r="I55" s="42">
        <v>191.002610526317</v>
      </c>
      <c r="J55" s="49">
        <v>4.75</v>
      </c>
      <c r="K55" s="44">
        <f t="shared" si="0"/>
        <v>1260.08666666667</v>
      </c>
      <c r="L55" s="45"/>
      <c r="M55" s="46"/>
      <c r="N55" s="47">
        <v>1260.08666666667</v>
      </c>
      <c r="O55" s="46"/>
      <c r="P55" s="48"/>
    </row>
    <row r="56" ht="21.6" spans="1:16">
      <c r="A56" s="15" t="s">
        <v>651</v>
      </c>
      <c r="B56" s="20" t="s">
        <v>674</v>
      </c>
      <c r="C56" s="21">
        <v>50000</v>
      </c>
      <c r="D56" s="22" t="s">
        <v>424</v>
      </c>
      <c r="E56" s="23" t="s">
        <v>31</v>
      </c>
      <c r="F56" s="24">
        <v>20181125</v>
      </c>
      <c r="G56" s="22">
        <v>43059.9973894737</v>
      </c>
      <c r="H56" s="25">
        <v>43251</v>
      </c>
      <c r="I56" s="42">
        <v>191.002610526317</v>
      </c>
      <c r="J56" s="49">
        <v>4.75</v>
      </c>
      <c r="K56" s="44">
        <f t="shared" si="0"/>
        <v>1260.08666666667</v>
      </c>
      <c r="L56" s="45"/>
      <c r="M56" s="46"/>
      <c r="N56" s="47">
        <v>1260.08666666667</v>
      </c>
      <c r="O56" s="46"/>
      <c r="P56" s="48"/>
    </row>
    <row r="57" ht="21.6" spans="1:16">
      <c r="A57" s="15" t="s">
        <v>651</v>
      </c>
      <c r="B57" s="20" t="s">
        <v>675</v>
      </c>
      <c r="C57" s="21">
        <v>40000</v>
      </c>
      <c r="D57" s="22" t="s">
        <v>38</v>
      </c>
      <c r="E57" s="23" t="s">
        <v>31</v>
      </c>
      <c r="F57" s="24">
        <v>20181128</v>
      </c>
      <c r="G57" s="22">
        <v>43059.9991578947</v>
      </c>
      <c r="H57" s="25">
        <v>43251</v>
      </c>
      <c r="I57" s="42">
        <v>191.000842105263</v>
      </c>
      <c r="J57" s="49">
        <v>4.75</v>
      </c>
      <c r="K57" s="44">
        <f t="shared" si="0"/>
        <v>1008.06</v>
      </c>
      <c r="L57" s="45"/>
      <c r="M57" s="46"/>
      <c r="N57" s="47">
        <v>1008.06</v>
      </c>
      <c r="O57" s="46"/>
      <c r="P57" s="48"/>
    </row>
    <row r="58" ht="21.6" spans="1:16">
      <c r="A58" s="15" t="s">
        <v>651</v>
      </c>
      <c r="B58" s="20" t="s">
        <v>676</v>
      </c>
      <c r="C58" s="21">
        <v>50000</v>
      </c>
      <c r="D58" s="22" t="s">
        <v>38</v>
      </c>
      <c r="E58" s="23" t="s">
        <v>31</v>
      </c>
      <c r="F58" s="24">
        <v>20181128</v>
      </c>
      <c r="G58" s="22">
        <v>43059.9946105263</v>
      </c>
      <c r="H58" s="25">
        <v>43251</v>
      </c>
      <c r="I58" s="42">
        <v>191.005389473685</v>
      </c>
      <c r="J58" s="49">
        <v>4.75</v>
      </c>
      <c r="K58" s="44">
        <f t="shared" si="0"/>
        <v>1260.10500000001</v>
      </c>
      <c r="L58" s="45"/>
      <c r="M58" s="46"/>
      <c r="N58" s="47">
        <v>1260.10500000001</v>
      </c>
      <c r="O58" s="46"/>
      <c r="P58" s="48"/>
    </row>
    <row r="59" ht="21.6" spans="1:16">
      <c r="A59" s="15" t="s">
        <v>651</v>
      </c>
      <c r="B59" s="20" t="s">
        <v>677</v>
      </c>
      <c r="C59" s="21">
        <v>50000</v>
      </c>
      <c r="D59" s="22" t="s">
        <v>38</v>
      </c>
      <c r="E59" s="23" t="s">
        <v>31</v>
      </c>
      <c r="F59" s="24">
        <v>20181128</v>
      </c>
      <c r="G59" s="22">
        <v>43059.9976421053</v>
      </c>
      <c r="H59" s="25">
        <v>43251</v>
      </c>
      <c r="I59" s="42">
        <v>191.002357894737</v>
      </c>
      <c r="J59" s="49">
        <v>4.75</v>
      </c>
      <c r="K59" s="44">
        <f t="shared" si="0"/>
        <v>1260.085</v>
      </c>
      <c r="L59" s="45"/>
      <c r="M59" s="46"/>
      <c r="N59" s="47">
        <v>1260.085</v>
      </c>
      <c r="O59" s="46"/>
      <c r="P59" s="48"/>
    </row>
    <row r="60" ht="21.6" spans="1:16">
      <c r="A60" s="15" t="s">
        <v>651</v>
      </c>
      <c r="B60" s="20" t="s">
        <v>678</v>
      </c>
      <c r="C60" s="21">
        <v>50000</v>
      </c>
      <c r="D60" s="22" t="s">
        <v>38</v>
      </c>
      <c r="E60" s="23" t="s">
        <v>31</v>
      </c>
      <c r="F60" s="24">
        <v>20181128</v>
      </c>
      <c r="G60" s="22">
        <v>43059.9961263158</v>
      </c>
      <c r="H60" s="25">
        <v>43251</v>
      </c>
      <c r="I60" s="42">
        <v>191.003873684211</v>
      </c>
      <c r="J60" s="49">
        <v>4.75</v>
      </c>
      <c r="K60" s="44">
        <f t="shared" si="0"/>
        <v>1260.095</v>
      </c>
      <c r="L60" s="45"/>
      <c r="M60" s="46"/>
      <c r="N60" s="47">
        <v>1260.095</v>
      </c>
      <c r="O60" s="46"/>
      <c r="P60" s="48"/>
    </row>
    <row r="61" ht="21.6" spans="1:16">
      <c r="A61" s="15" t="s">
        <v>651</v>
      </c>
      <c r="B61" s="20" t="s">
        <v>679</v>
      </c>
      <c r="C61" s="21">
        <v>50000</v>
      </c>
      <c r="D61" s="22" t="s">
        <v>680</v>
      </c>
      <c r="E61" s="23" t="s">
        <v>31</v>
      </c>
      <c r="F61" s="24">
        <v>20181129</v>
      </c>
      <c r="G61" s="22">
        <v>42936.8302315789</v>
      </c>
      <c r="H61" s="25">
        <v>43068</v>
      </c>
      <c r="I61" s="42">
        <v>131.169768421052</v>
      </c>
      <c r="J61" s="49">
        <v>4.75</v>
      </c>
      <c r="K61" s="44">
        <f t="shared" si="0"/>
        <v>865.356111111107</v>
      </c>
      <c r="L61" s="45">
        <f>VLOOKUP($B$2:$B$124,[1]最终版本!C$5:M$109,11,0)</f>
        <v>20171204</v>
      </c>
      <c r="M61" s="46"/>
      <c r="N61" s="47">
        <v>865.356111111107</v>
      </c>
      <c r="O61" s="46"/>
      <c r="P61" s="48"/>
    </row>
    <row r="62" ht="21.6" spans="1:16">
      <c r="A62" s="15" t="s">
        <v>651</v>
      </c>
      <c r="B62" s="20" t="s">
        <v>681</v>
      </c>
      <c r="C62" s="21">
        <v>50000</v>
      </c>
      <c r="D62" s="22" t="s">
        <v>680</v>
      </c>
      <c r="E62" s="23" t="s">
        <v>31</v>
      </c>
      <c r="F62" s="24">
        <v>20181129</v>
      </c>
      <c r="G62" s="22">
        <v>42738.6165052632</v>
      </c>
      <c r="H62" s="25">
        <v>43068</v>
      </c>
      <c r="I62" s="42">
        <v>329.383494736845</v>
      </c>
      <c r="J62" s="49">
        <v>4.75</v>
      </c>
      <c r="K62" s="44">
        <f t="shared" si="0"/>
        <v>2173.01611111113</v>
      </c>
      <c r="L62" s="45">
        <f>VLOOKUP($B$2:$B$124,[1]最终版本!C$5:M$109,11,0)</f>
        <v>20170727</v>
      </c>
      <c r="M62" s="46"/>
      <c r="N62" s="47">
        <v>2173.01611111113</v>
      </c>
      <c r="O62" s="46"/>
      <c r="P62" s="48"/>
    </row>
    <row r="63" ht="21.6" spans="1:16">
      <c r="A63" s="15" t="s">
        <v>651</v>
      </c>
      <c r="B63" s="20" t="s">
        <v>682</v>
      </c>
      <c r="C63" s="21">
        <v>50000</v>
      </c>
      <c r="D63" s="22" t="s">
        <v>680</v>
      </c>
      <c r="E63" s="23" t="s">
        <v>31</v>
      </c>
      <c r="F63" s="24">
        <v>20181129</v>
      </c>
      <c r="G63" s="22">
        <v>42782.6608</v>
      </c>
      <c r="H63" s="25">
        <v>43078</v>
      </c>
      <c r="I63" s="42">
        <v>295.339200000002</v>
      </c>
      <c r="J63" s="49">
        <v>4.75</v>
      </c>
      <c r="K63" s="44">
        <f t="shared" si="0"/>
        <v>1948.41833333335</v>
      </c>
      <c r="L63" s="45">
        <f>VLOOKUP($B$2:$B$124,[1]最终版本!C$5:M$109,11,0)</f>
        <v>20171209</v>
      </c>
      <c r="M63" s="46"/>
      <c r="N63" s="47">
        <v>1948.41833333335</v>
      </c>
      <c r="O63" s="46"/>
      <c r="P63" s="48"/>
    </row>
    <row r="64" ht="21.6" spans="1:16">
      <c r="A64" s="15" t="s">
        <v>651</v>
      </c>
      <c r="B64" s="20" t="s">
        <v>683</v>
      </c>
      <c r="C64" s="21">
        <v>40000</v>
      </c>
      <c r="D64" s="22" t="s">
        <v>46</v>
      </c>
      <c r="E64" s="23" t="s">
        <v>31</v>
      </c>
      <c r="F64" s="24">
        <v>20181130</v>
      </c>
      <c r="G64" s="22">
        <v>43060.0021052632</v>
      </c>
      <c r="H64" s="25">
        <v>43069</v>
      </c>
      <c r="I64" s="42">
        <v>8.99789473684359</v>
      </c>
      <c r="J64" s="49">
        <v>4.75</v>
      </c>
      <c r="K64" s="44">
        <f t="shared" si="0"/>
        <v>47.4888888888967</v>
      </c>
      <c r="L64" s="45">
        <f>VLOOKUP($B$2:$B$124,[1]最终版本!C$5:M$109,11,0)</f>
        <v>20170727</v>
      </c>
      <c r="M64" s="46"/>
      <c r="N64" s="47">
        <v>47.4888888888967</v>
      </c>
      <c r="O64" s="46"/>
      <c r="P64" s="48"/>
    </row>
    <row r="65" ht="21.6" spans="1:16">
      <c r="A65" s="15" t="s">
        <v>651</v>
      </c>
      <c r="B65" s="20" t="s">
        <v>684</v>
      </c>
      <c r="C65" s="21">
        <v>50000</v>
      </c>
      <c r="D65" s="22" t="s">
        <v>46</v>
      </c>
      <c r="E65" s="23" t="s">
        <v>31</v>
      </c>
      <c r="F65" s="24">
        <v>20181130</v>
      </c>
      <c r="G65" s="22">
        <v>43059.9952842105</v>
      </c>
      <c r="H65" s="25">
        <v>43251</v>
      </c>
      <c r="I65" s="42">
        <v>191.004715789473</v>
      </c>
      <c r="J65" s="49">
        <v>4.75</v>
      </c>
      <c r="K65" s="44">
        <f t="shared" si="0"/>
        <v>1260.10055555555</v>
      </c>
      <c r="L65" s="45"/>
      <c r="M65" s="46"/>
      <c r="N65" s="47">
        <v>1260.10055555555</v>
      </c>
      <c r="O65" s="46"/>
      <c r="P65" s="48"/>
    </row>
    <row r="66" ht="21.6" spans="1:16">
      <c r="A66" s="15" t="s">
        <v>651</v>
      </c>
      <c r="B66" s="20" t="s">
        <v>685</v>
      </c>
      <c r="C66" s="21">
        <v>50000</v>
      </c>
      <c r="D66" s="22" t="s">
        <v>46</v>
      </c>
      <c r="E66" s="23" t="s">
        <v>31</v>
      </c>
      <c r="F66" s="24">
        <v>20181130</v>
      </c>
      <c r="G66" s="22">
        <v>42736.4606315789</v>
      </c>
      <c r="H66" s="25">
        <v>43078</v>
      </c>
      <c r="I66" s="42">
        <v>341.53936842105</v>
      </c>
      <c r="J66" s="49">
        <v>4.75</v>
      </c>
      <c r="K66" s="44">
        <f t="shared" si="0"/>
        <v>2253.21111111109</v>
      </c>
      <c r="L66" s="45">
        <f>VLOOKUP($B$2:$B$124,[1]最终版本!C$5:M$109,11,0)</f>
        <v>20171209</v>
      </c>
      <c r="M66" s="46"/>
      <c r="N66" s="47">
        <v>2253.21111111109</v>
      </c>
      <c r="O66" s="46"/>
      <c r="P66" s="48"/>
    </row>
    <row r="67" ht="21.6" spans="1:16">
      <c r="A67" s="15" t="s">
        <v>651</v>
      </c>
      <c r="B67" s="20" t="s">
        <v>686</v>
      </c>
      <c r="C67" s="21">
        <v>50000</v>
      </c>
      <c r="D67" s="22" t="s">
        <v>46</v>
      </c>
      <c r="E67" s="23" t="s">
        <v>31</v>
      </c>
      <c r="F67" s="24">
        <v>20181130</v>
      </c>
      <c r="G67" s="22">
        <v>42735.8497684211</v>
      </c>
      <c r="H67" s="25">
        <v>43251</v>
      </c>
      <c r="I67" s="42">
        <v>515.150231578948</v>
      </c>
      <c r="J67" s="49">
        <v>4.75</v>
      </c>
      <c r="K67" s="44">
        <f t="shared" si="0"/>
        <v>3398.56055555556</v>
      </c>
      <c r="L67" s="45"/>
      <c r="M67" s="46"/>
      <c r="N67" s="47">
        <v>3398.56055555556</v>
      </c>
      <c r="O67" s="46"/>
      <c r="P67" s="48"/>
    </row>
    <row r="68" ht="21.6" spans="1:16">
      <c r="A68" s="15" t="s">
        <v>651</v>
      </c>
      <c r="B68" s="20" t="s">
        <v>687</v>
      </c>
      <c r="C68" s="21">
        <v>50000</v>
      </c>
      <c r="D68" s="22" t="s">
        <v>688</v>
      </c>
      <c r="E68" s="23" t="s">
        <v>31</v>
      </c>
      <c r="F68" s="24">
        <v>20181130</v>
      </c>
      <c r="G68" s="22">
        <v>42935.8532210526</v>
      </c>
      <c r="H68" s="25">
        <v>43070</v>
      </c>
      <c r="I68" s="42">
        <v>134.146778947368</v>
      </c>
      <c r="J68" s="49">
        <v>4.75</v>
      </c>
      <c r="K68" s="44">
        <f t="shared" ref="K68:K70" si="1">C68*I68*J68/36000</f>
        <v>884.996111111108</v>
      </c>
      <c r="L68" s="45">
        <f>VLOOKUP($B$2:$B$124,[1]最终版本!C$5:M$109,11,0)</f>
        <v>20170727</v>
      </c>
      <c r="M68" s="46"/>
      <c r="N68" s="47">
        <v>884.996111111108</v>
      </c>
      <c r="O68" s="46"/>
      <c r="P68" s="48"/>
    </row>
    <row r="69" ht="21.6" spans="1:16">
      <c r="A69" s="15" t="s">
        <v>651</v>
      </c>
      <c r="B69" s="20" t="s">
        <v>689</v>
      </c>
      <c r="C69" s="21">
        <v>50000</v>
      </c>
      <c r="D69" s="22" t="s">
        <v>690</v>
      </c>
      <c r="E69" s="23" t="s">
        <v>31</v>
      </c>
      <c r="F69" s="24">
        <v>20181202</v>
      </c>
      <c r="G69" s="22">
        <v>43059.9959578947</v>
      </c>
      <c r="H69" s="25">
        <v>43251</v>
      </c>
      <c r="I69" s="42">
        <v>191.004042105262</v>
      </c>
      <c r="J69" s="49">
        <v>4.75</v>
      </c>
      <c r="K69" s="44">
        <f t="shared" si="1"/>
        <v>1260.0961111111</v>
      </c>
      <c r="L69" s="45"/>
      <c r="M69" s="46"/>
      <c r="N69" s="47">
        <v>1260.0961111111</v>
      </c>
      <c r="O69" s="46"/>
      <c r="P69" s="48"/>
    </row>
    <row r="70" ht="21.6" spans="1:16">
      <c r="A70" s="15" t="s">
        <v>651</v>
      </c>
      <c r="B70" s="20" t="s">
        <v>691</v>
      </c>
      <c r="C70" s="21">
        <v>50000</v>
      </c>
      <c r="D70" s="22" t="s">
        <v>692</v>
      </c>
      <c r="E70" s="23" t="s">
        <v>31</v>
      </c>
      <c r="F70" s="24">
        <v>20190518</v>
      </c>
      <c r="G70" s="22">
        <v>42998.9969684211</v>
      </c>
      <c r="H70" s="25">
        <v>43251</v>
      </c>
      <c r="I70" s="42">
        <v>252.003031578948</v>
      </c>
      <c r="J70" s="49">
        <v>4.75</v>
      </c>
      <c r="K70" s="44">
        <f t="shared" si="1"/>
        <v>1662.52</v>
      </c>
      <c r="L70" s="45"/>
      <c r="M70" s="46"/>
      <c r="N70" s="47">
        <v>1662.52</v>
      </c>
      <c r="O70" s="46"/>
      <c r="P70" s="48"/>
    </row>
    <row r="71" ht="21.6" spans="1:16">
      <c r="A71" s="15" t="s">
        <v>651</v>
      </c>
      <c r="B71" s="20" t="s">
        <v>693</v>
      </c>
      <c r="C71" s="21">
        <v>30000</v>
      </c>
      <c r="D71" s="22" t="s">
        <v>584</v>
      </c>
      <c r="E71" s="23" t="s">
        <v>31</v>
      </c>
      <c r="F71" s="24">
        <v>20190519</v>
      </c>
      <c r="G71" s="22">
        <v>42999.0021052632</v>
      </c>
      <c r="H71" s="25">
        <v>43251</v>
      </c>
      <c r="I71" s="42">
        <v>251.997894736844</v>
      </c>
      <c r="J71" s="49">
        <v>4.75</v>
      </c>
      <c r="K71" s="66">
        <f>C71*I71*J71/12/30/100-761.25</f>
        <v>236.241666666674</v>
      </c>
      <c r="L71" s="45"/>
      <c r="M71" s="46"/>
      <c r="N71" s="47">
        <v>997.491666666674</v>
      </c>
      <c r="O71" s="67">
        <v>761.25</v>
      </c>
      <c r="P71" s="48"/>
    </row>
    <row r="72" ht="21.6" spans="1:16">
      <c r="A72" s="15" t="s">
        <v>651</v>
      </c>
      <c r="B72" s="20" t="s">
        <v>694</v>
      </c>
      <c r="C72" s="21">
        <v>50000</v>
      </c>
      <c r="D72" s="22" t="s">
        <v>695</v>
      </c>
      <c r="E72" s="23" t="s">
        <v>31</v>
      </c>
      <c r="F72" s="24">
        <v>20190522</v>
      </c>
      <c r="G72" s="22">
        <v>43059.9952</v>
      </c>
      <c r="H72" s="25">
        <v>43251</v>
      </c>
      <c r="I72" s="42">
        <v>191.004800000002</v>
      </c>
      <c r="J72" s="49">
        <v>4.75</v>
      </c>
      <c r="K72" s="66">
        <f>C72*I72*J72/12/30/100-1195.02</f>
        <v>65.0811111111243</v>
      </c>
      <c r="L72" s="45"/>
      <c r="M72" s="46"/>
      <c r="N72" s="47">
        <v>1260.10111111112</v>
      </c>
      <c r="O72" s="67">
        <v>1195.02</v>
      </c>
      <c r="P72" s="48"/>
    </row>
    <row r="73" ht="21.6" spans="1:16">
      <c r="A73" s="15" t="s">
        <v>651</v>
      </c>
      <c r="B73" s="20" t="s">
        <v>696</v>
      </c>
      <c r="C73" s="21">
        <v>50000</v>
      </c>
      <c r="D73" s="22" t="s">
        <v>697</v>
      </c>
      <c r="E73" s="23" t="s">
        <v>31</v>
      </c>
      <c r="F73" s="24">
        <v>20190614</v>
      </c>
      <c r="G73" s="22">
        <v>43059.9961263158</v>
      </c>
      <c r="H73" s="25">
        <v>43251</v>
      </c>
      <c r="I73" s="42">
        <v>191.003873684211</v>
      </c>
      <c r="J73" s="49">
        <v>4.75</v>
      </c>
      <c r="K73" s="44">
        <f>C73*I73*J73/36000</f>
        <v>1260.095</v>
      </c>
      <c r="L73" s="45"/>
      <c r="M73" s="46"/>
      <c r="N73" s="47">
        <v>1260.095</v>
      </c>
      <c r="O73" s="46"/>
      <c r="P73" s="48"/>
    </row>
    <row r="74" ht="21.6" spans="1:16">
      <c r="A74" s="15" t="s">
        <v>651</v>
      </c>
      <c r="B74" s="20" t="s">
        <v>698</v>
      </c>
      <c r="C74" s="21">
        <v>30000</v>
      </c>
      <c r="D74" s="22" t="s">
        <v>699</v>
      </c>
      <c r="E74" s="23" t="s">
        <v>31</v>
      </c>
      <c r="F74" s="24">
        <v>20190619</v>
      </c>
      <c r="G74" s="22">
        <v>43060.0021052632</v>
      </c>
      <c r="H74" s="25">
        <v>43251</v>
      </c>
      <c r="I74" s="42">
        <v>190.997894736844</v>
      </c>
      <c r="J74" s="49">
        <v>4.75</v>
      </c>
      <c r="K74" s="44">
        <f t="shared" ref="K74:K127" si="2">C74*I74*J74/36000</f>
        <v>756.033333333341</v>
      </c>
      <c r="L74" s="45"/>
      <c r="M74" s="46"/>
      <c r="N74" s="47">
        <v>756.033333333341</v>
      </c>
      <c r="O74" s="46"/>
      <c r="P74" s="48"/>
    </row>
    <row r="75" ht="21.6" spans="1:16">
      <c r="A75" s="15" t="s">
        <v>651</v>
      </c>
      <c r="B75" s="20" t="s">
        <v>700</v>
      </c>
      <c r="C75" s="21">
        <v>30000</v>
      </c>
      <c r="D75" s="22" t="s">
        <v>212</v>
      </c>
      <c r="E75" s="23" t="s">
        <v>49</v>
      </c>
      <c r="F75" s="24">
        <v>20180831</v>
      </c>
      <c r="G75" s="22">
        <v>43005.5917241379</v>
      </c>
      <c r="H75" s="25">
        <v>43251</v>
      </c>
      <c r="I75" s="42">
        <v>245.408275862072</v>
      </c>
      <c r="J75" s="49">
        <v>4.35</v>
      </c>
      <c r="K75" s="44">
        <f t="shared" si="2"/>
        <v>889.605000000011</v>
      </c>
      <c r="L75" s="45"/>
      <c r="M75" s="46"/>
      <c r="N75" s="47">
        <v>889.605000000011</v>
      </c>
      <c r="O75" s="46"/>
      <c r="P75" s="48"/>
    </row>
    <row r="76" ht="21.6" spans="1:16">
      <c r="A76" s="15" t="s">
        <v>651</v>
      </c>
      <c r="B76" s="20" t="s">
        <v>701</v>
      </c>
      <c r="C76" s="21">
        <v>50000</v>
      </c>
      <c r="D76" s="22" t="s">
        <v>486</v>
      </c>
      <c r="E76" s="23" t="s">
        <v>49</v>
      </c>
      <c r="F76" s="24">
        <v>20180930</v>
      </c>
      <c r="G76" s="22" t="s">
        <v>486</v>
      </c>
      <c r="H76" s="25">
        <v>43251</v>
      </c>
      <c r="I76" s="42">
        <v>243</v>
      </c>
      <c r="J76" s="49">
        <v>4.35</v>
      </c>
      <c r="K76" s="44">
        <f t="shared" si="2"/>
        <v>1468.125</v>
      </c>
      <c r="L76" s="45"/>
      <c r="M76" s="46"/>
      <c r="N76" s="47">
        <v>1468.125</v>
      </c>
      <c r="O76" s="46"/>
      <c r="P76" s="48"/>
    </row>
    <row r="77" ht="21.6" spans="1:16">
      <c r="A77" s="15" t="s">
        <v>651</v>
      </c>
      <c r="B77" s="20" t="s">
        <v>702</v>
      </c>
      <c r="C77" s="21">
        <v>50000</v>
      </c>
      <c r="D77" s="22" t="s">
        <v>68</v>
      </c>
      <c r="E77" s="23" t="s">
        <v>49</v>
      </c>
      <c r="F77" s="24">
        <v>20181020</v>
      </c>
      <c r="G77" s="22" t="s">
        <v>68</v>
      </c>
      <c r="H77" s="25">
        <v>43251</v>
      </c>
      <c r="I77" s="42">
        <v>223</v>
      </c>
      <c r="J77" s="49">
        <v>4.35</v>
      </c>
      <c r="K77" s="44">
        <f t="shared" si="2"/>
        <v>1347.29166666667</v>
      </c>
      <c r="L77" s="45"/>
      <c r="M77" s="46"/>
      <c r="N77" s="47">
        <v>1347.29166666667</v>
      </c>
      <c r="O77" s="46"/>
      <c r="P77" s="48"/>
    </row>
    <row r="78" ht="21.6" spans="1:16">
      <c r="A78" s="15" t="s">
        <v>651</v>
      </c>
      <c r="B78" s="20" t="s">
        <v>703</v>
      </c>
      <c r="C78" s="21">
        <v>50000</v>
      </c>
      <c r="D78" s="22" t="s">
        <v>68</v>
      </c>
      <c r="E78" s="23" t="s">
        <v>49</v>
      </c>
      <c r="F78" s="24">
        <v>20181020</v>
      </c>
      <c r="G78" s="22" t="s">
        <v>68</v>
      </c>
      <c r="H78" s="25">
        <v>43251</v>
      </c>
      <c r="I78" s="42">
        <v>223</v>
      </c>
      <c r="J78" s="49">
        <v>4.35</v>
      </c>
      <c r="K78" s="44">
        <f t="shared" si="2"/>
        <v>1347.29166666667</v>
      </c>
      <c r="L78" s="45"/>
      <c r="M78" s="46"/>
      <c r="N78" s="47">
        <v>1347.29166666667</v>
      </c>
      <c r="O78" s="46"/>
      <c r="P78" s="48"/>
    </row>
    <row r="79" ht="21.6" spans="1:16">
      <c r="A79" s="15" t="s">
        <v>651</v>
      </c>
      <c r="B79" s="20" t="s">
        <v>704</v>
      </c>
      <c r="C79" s="21">
        <v>50000</v>
      </c>
      <c r="D79" s="22" t="s">
        <v>68</v>
      </c>
      <c r="E79" s="23" t="s">
        <v>49</v>
      </c>
      <c r="F79" s="24">
        <v>20181020</v>
      </c>
      <c r="G79" s="22" t="s">
        <v>68</v>
      </c>
      <c r="H79" s="25">
        <v>43251</v>
      </c>
      <c r="I79" s="42">
        <v>223</v>
      </c>
      <c r="J79" s="49">
        <v>4.35</v>
      </c>
      <c r="K79" s="44">
        <f t="shared" si="2"/>
        <v>1347.29166666667</v>
      </c>
      <c r="L79" s="45"/>
      <c r="M79" s="46"/>
      <c r="N79" s="47">
        <v>1347.29166666667</v>
      </c>
      <c r="O79" s="46"/>
      <c r="P79" s="48"/>
    </row>
    <row r="80" ht="21.6" spans="1:16">
      <c r="A80" s="15" t="s">
        <v>651</v>
      </c>
      <c r="B80" s="20" t="s">
        <v>705</v>
      </c>
      <c r="C80" s="21">
        <v>50000</v>
      </c>
      <c r="D80" s="22" t="s">
        <v>68</v>
      </c>
      <c r="E80" s="23" t="s">
        <v>49</v>
      </c>
      <c r="F80" s="24">
        <v>20181020</v>
      </c>
      <c r="G80" s="22" t="s">
        <v>68</v>
      </c>
      <c r="H80" s="25">
        <v>43251</v>
      </c>
      <c r="I80" s="42">
        <v>223</v>
      </c>
      <c r="J80" s="49">
        <v>4.35</v>
      </c>
      <c r="K80" s="44">
        <f t="shared" si="2"/>
        <v>1347.29166666667</v>
      </c>
      <c r="L80" s="45"/>
      <c r="M80" s="46"/>
      <c r="N80" s="47">
        <v>1347.29166666667</v>
      </c>
      <c r="O80" s="46"/>
      <c r="P80" s="48"/>
    </row>
    <row r="81" ht="21.6" spans="1:16">
      <c r="A81" s="15" t="s">
        <v>651</v>
      </c>
      <c r="B81" s="20" t="s">
        <v>706</v>
      </c>
      <c r="C81" s="21">
        <v>50000</v>
      </c>
      <c r="D81" s="22" t="s">
        <v>68</v>
      </c>
      <c r="E81" s="23" t="s">
        <v>49</v>
      </c>
      <c r="F81" s="24">
        <v>20181020</v>
      </c>
      <c r="G81" s="22" t="s">
        <v>68</v>
      </c>
      <c r="H81" s="25">
        <v>43251</v>
      </c>
      <c r="I81" s="42">
        <v>223</v>
      </c>
      <c r="J81" s="49">
        <v>4.35</v>
      </c>
      <c r="K81" s="44">
        <f t="shared" si="2"/>
        <v>1347.29166666667</v>
      </c>
      <c r="L81" s="45"/>
      <c r="M81" s="46"/>
      <c r="N81" s="47">
        <v>1347.29166666667</v>
      </c>
      <c r="O81" s="46"/>
      <c r="P81" s="48"/>
    </row>
    <row r="82" ht="21.6" spans="1:16">
      <c r="A82" s="15" t="s">
        <v>651</v>
      </c>
      <c r="B82" s="20" t="s">
        <v>707</v>
      </c>
      <c r="C82" s="21">
        <v>50000</v>
      </c>
      <c r="D82" s="22" t="s">
        <v>68</v>
      </c>
      <c r="E82" s="23" t="s">
        <v>49</v>
      </c>
      <c r="F82" s="24">
        <v>20181020</v>
      </c>
      <c r="G82" s="22" t="s">
        <v>68</v>
      </c>
      <c r="H82" s="25">
        <v>43251</v>
      </c>
      <c r="I82" s="42">
        <v>223</v>
      </c>
      <c r="J82" s="49">
        <v>4.35</v>
      </c>
      <c r="K82" s="44">
        <f t="shared" si="2"/>
        <v>1347.29166666667</v>
      </c>
      <c r="L82" s="45"/>
      <c r="M82" s="46"/>
      <c r="N82" s="47">
        <v>1347.29166666667</v>
      </c>
      <c r="O82" s="46"/>
      <c r="P82" s="48"/>
    </row>
    <row r="83" ht="21.6" spans="1:16">
      <c r="A83" s="15" t="s">
        <v>651</v>
      </c>
      <c r="B83" s="20" t="s">
        <v>708</v>
      </c>
      <c r="C83" s="21">
        <v>50000</v>
      </c>
      <c r="D83" s="22" t="s">
        <v>73</v>
      </c>
      <c r="E83" s="23" t="s">
        <v>49</v>
      </c>
      <c r="F83" s="24">
        <v>20181023</v>
      </c>
      <c r="G83" s="22" t="s">
        <v>73</v>
      </c>
      <c r="H83" s="25">
        <v>43251</v>
      </c>
      <c r="I83" s="42">
        <v>220</v>
      </c>
      <c r="J83" s="49">
        <v>4.35</v>
      </c>
      <c r="K83" s="44">
        <f t="shared" si="2"/>
        <v>1329.16666666667</v>
      </c>
      <c r="L83" s="45"/>
      <c r="M83" s="46"/>
      <c r="N83" s="47">
        <v>1329.16666666667</v>
      </c>
      <c r="O83" s="46"/>
      <c r="P83" s="48"/>
    </row>
    <row r="84" ht="21.6" spans="1:16">
      <c r="A84" s="15" t="s">
        <v>651</v>
      </c>
      <c r="B84" s="20" t="s">
        <v>709</v>
      </c>
      <c r="C84" s="21">
        <v>50000</v>
      </c>
      <c r="D84" s="22" t="s">
        <v>80</v>
      </c>
      <c r="E84" s="23" t="s">
        <v>49</v>
      </c>
      <c r="F84" s="24">
        <v>20181025</v>
      </c>
      <c r="G84" s="22" t="s">
        <v>80</v>
      </c>
      <c r="H84" s="25">
        <v>43251</v>
      </c>
      <c r="I84" s="42">
        <v>218</v>
      </c>
      <c r="J84" s="49">
        <v>4.35</v>
      </c>
      <c r="K84" s="44">
        <f t="shared" si="2"/>
        <v>1317.08333333333</v>
      </c>
      <c r="L84" s="45"/>
      <c r="M84" s="46"/>
      <c r="N84" s="47">
        <v>1317.08333333333</v>
      </c>
      <c r="O84" s="46"/>
      <c r="P84" s="48"/>
    </row>
    <row r="85" ht="21.6" spans="1:16">
      <c r="A85" s="15" t="s">
        <v>651</v>
      </c>
      <c r="B85" s="20" t="s">
        <v>710</v>
      </c>
      <c r="C85" s="21">
        <v>50000</v>
      </c>
      <c r="D85" s="22" t="s">
        <v>80</v>
      </c>
      <c r="E85" s="23" t="s">
        <v>49</v>
      </c>
      <c r="F85" s="24">
        <v>20181025</v>
      </c>
      <c r="G85" s="22" t="s">
        <v>80</v>
      </c>
      <c r="H85" s="25">
        <v>43251</v>
      </c>
      <c r="I85" s="42">
        <v>218</v>
      </c>
      <c r="J85" s="49">
        <v>4.35</v>
      </c>
      <c r="K85" s="44">
        <f t="shared" si="2"/>
        <v>1317.08333333333</v>
      </c>
      <c r="L85" s="45"/>
      <c r="M85" s="46"/>
      <c r="N85" s="47">
        <v>1317.08333333333</v>
      </c>
      <c r="O85" s="46"/>
      <c r="P85" s="48"/>
    </row>
    <row r="86" ht="21.6" spans="1:16">
      <c r="A86" s="15" t="s">
        <v>651</v>
      </c>
      <c r="B86" s="20" t="s">
        <v>711</v>
      </c>
      <c r="C86" s="21">
        <v>50000</v>
      </c>
      <c r="D86" s="22" t="s">
        <v>80</v>
      </c>
      <c r="E86" s="23" t="s">
        <v>49</v>
      </c>
      <c r="F86" s="24">
        <v>20181025</v>
      </c>
      <c r="G86" s="22">
        <v>43059</v>
      </c>
      <c r="H86" s="25">
        <v>43251</v>
      </c>
      <c r="I86" s="42">
        <v>192</v>
      </c>
      <c r="J86" s="49">
        <v>4.35</v>
      </c>
      <c r="K86" s="44">
        <f t="shared" si="2"/>
        <v>1160</v>
      </c>
      <c r="L86" s="45"/>
      <c r="M86" s="46"/>
      <c r="N86" s="47">
        <v>1160</v>
      </c>
      <c r="O86" s="46"/>
      <c r="P86" s="48"/>
    </row>
    <row r="87" ht="21.6" spans="1:16">
      <c r="A87" s="15" t="s">
        <v>651</v>
      </c>
      <c r="B87" s="20" t="s">
        <v>712</v>
      </c>
      <c r="C87" s="21">
        <v>50000</v>
      </c>
      <c r="D87" s="22" t="s">
        <v>80</v>
      </c>
      <c r="E87" s="23" t="s">
        <v>49</v>
      </c>
      <c r="F87" s="24">
        <v>20181025</v>
      </c>
      <c r="G87" s="22" t="s">
        <v>80</v>
      </c>
      <c r="H87" s="25">
        <v>43251</v>
      </c>
      <c r="I87" s="42">
        <v>218</v>
      </c>
      <c r="J87" s="49">
        <v>4.35</v>
      </c>
      <c r="K87" s="44">
        <f t="shared" si="2"/>
        <v>1317.08333333333</v>
      </c>
      <c r="L87" s="45"/>
      <c r="M87" s="46"/>
      <c r="N87" s="47">
        <v>1317.08333333333</v>
      </c>
      <c r="O87" s="46"/>
      <c r="P87" s="48"/>
    </row>
    <row r="88" ht="21.6" spans="1:16">
      <c r="A88" s="15" t="s">
        <v>651</v>
      </c>
      <c r="B88" s="20" t="s">
        <v>713</v>
      </c>
      <c r="C88" s="21">
        <v>50000</v>
      </c>
      <c r="D88" s="22" t="s">
        <v>80</v>
      </c>
      <c r="E88" s="23" t="s">
        <v>49</v>
      </c>
      <c r="F88" s="24">
        <v>20181025</v>
      </c>
      <c r="G88" s="22" t="s">
        <v>80</v>
      </c>
      <c r="H88" s="25">
        <v>43251</v>
      </c>
      <c r="I88" s="42">
        <v>218</v>
      </c>
      <c r="J88" s="49">
        <v>4.35</v>
      </c>
      <c r="K88" s="44">
        <f t="shared" si="2"/>
        <v>1317.08333333333</v>
      </c>
      <c r="L88" s="45"/>
      <c r="M88" s="46"/>
      <c r="N88" s="47">
        <v>1317.08333333333</v>
      </c>
      <c r="O88" s="46"/>
      <c r="P88" s="48"/>
    </row>
    <row r="89" ht="21.6" spans="1:16">
      <c r="A89" s="15" t="s">
        <v>651</v>
      </c>
      <c r="B89" s="20" t="s">
        <v>714</v>
      </c>
      <c r="C89" s="21">
        <v>50000</v>
      </c>
      <c r="D89" s="22" t="s">
        <v>80</v>
      </c>
      <c r="E89" s="23" t="s">
        <v>49</v>
      </c>
      <c r="F89" s="24">
        <v>20181025</v>
      </c>
      <c r="G89" s="22" t="s">
        <v>80</v>
      </c>
      <c r="H89" s="25">
        <v>43251</v>
      </c>
      <c r="I89" s="42">
        <v>218</v>
      </c>
      <c r="J89" s="49">
        <v>4.35</v>
      </c>
      <c r="K89" s="44">
        <f t="shared" si="2"/>
        <v>1317.08333333333</v>
      </c>
      <c r="L89" s="45"/>
      <c r="M89" s="46"/>
      <c r="N89" s="47">
        <v>1317.08333333333</v>
      </c>
      <c r="O89" s="46"/>
      <c r="P89" s="48"/>
    </row>
    <row r="90" ht="21.6" spans="1:16">
      <c r="A90" s="15" t="s">
        <v>651</v>
      </c>
      <c r="B90" s="20" t="s">
        <v>715</v>
      </c>
      <c r="C90" s="21">
        <v>50000</v>
      </c>
      <c r="D90" s="22" t="s">
        <v>86</v>
      </c>
      <c r="E90" s="23" t="s">
        <v>49</v>
      </c>
      <c r="F90" s="24">
        <v>20181026</v>
      </c>
      <c r="G90" s="22" t="s">
        <v>86</v>
      </c>
      <c r="H90" s="25">
        <v>43251</v>
      </c>
      <c r="I90" s="42">
        <v>217</v>
      </c>
      <c r="J90" s="49">
        <v>4.35</v>
      </c>
      <c r="K90" s="44">
        <f t="shared" si="2"/>
        <v>1311.04166666667</v>
      </c>
      <c r="L90" s="45"/>
      <c r="M90" s="46"/>
      <c r="N90" s="47">
        <v>1311.04166666667</v>
      </c>
      <c r="O90" s="46"/>
      <c r="P90" s="48"/>
    </row>
    <row r="91" ht="21.6" spans="1:16">
      <c r="A91" s="15" t="s">
        <v>651</v>
      </c>
      <c r="B91" s="20" t="s">
        <v>716</v>
      </c>
      <c r="C91" s="21">
        <v>50000</v>
      </c>
      <c r="D91" s="22" t="s">
        <v>86</v>
      </c>
      <c r="E91" s="23" t="s">
        <v>49</v>
      </c>
      <c r="F91" s="24">
        <v>20181026</v>
      </c>
      <c r="G91" s="22" t="s">
        <v>86</v>
      </c>
      <c r="H91" s="25">
        <v>43251</v>
      </c>
      <c r="I91" s="42">
        <v>217</v>
      </c>
      <c r="J91" s="49">
        <v>4.35</v>
      </c>
      <c r="K91" s="44">
        <f t="shared" si="2"/>
        <v>1311.04166666667</v>
      </c>
      <c r="L91" s="45"/>
      <c r="M91" s="46"/>
      <c r="N91" s="47">
        <v>1311.04166666667</v>
      </c>
      <c r="O91" s="46"/>
      <c r="P91" s="48"/>
    </row>
    <row r="92" ht="21.6" spans="1:16">
      <c r="A92" s="15" t="s">
        <v>651</v>
      </c>
      <c r="B92" s="20" t="s">
        <v>717</v>
      </c>
      <c r="C92" s="21">
        <v>50000</v>
      </c>
      <c r="D92" s="22" t="s">
        <v>86</v>
      </c>
      <c r="E92" s="23" t="s">
        <v>49</v>
      </c>
      <c r="F92" s="24">
        <v>20181026</v>
      </c>
      <c r="G92" s="22" t="s">
        <v>86</v>
      </c>
      <c r="H92" s="25">
        <v>43251</v>
      </c>
      <c r="I92" s="42">
        <v>217</v>
      </c>
      <c r="J92" s="49">
        <v>4.35</v>
      </c>
      <c r="K92" s="44">
        <f t="shared" si="2"/>
        <v>1311.04166666667</v>
      </c>
      <c r="L92" s="45"/>
      <c r="M92" s="46"/>
      <c r="N92" s="47">
        <v>1311.04166666667</v>
      </c>
      <c r="O92" s="46"/>
      <c r="P92" s="48"/>
    </row>
    <row r="93" ht="21.6" spans="1:16">
      <c r="A93" s="15" t="s">
        <v>651</v>
      </c>
      <c r="B93" s="20" t="s">
        <v>718</v>
      </c>
      <c r="C93" s="21">
        <v>40000</v>
      </c>
      <c r="D93" s="22" t="s">
        <v>96</v>
      </c>
      <c r="E93" s="23" t="s">
        <v>49</v>
      </c>
      <c r="F93" s="24">
        <v>20181027</v>
      </c>
      <c r="G93" s="22" t="s">
        <v>96</v>
      </c>
      <c r="H93" s="25">
        <v>43251</v>
      </c>
      <c r="I93" s="42">
        <v>216</v>
      </c>
      <c r="J93" s="49">
        <v>4.35</v>
      </c>
      <c r="K93" s="44">
        <f t="shared" si="2"/>
        <v>1044</v>
      </c>
      <c r="L93" s="45"/>
      <c r="M93" s="46"/>
      <c r="N93" s="47">
        <v>1044</v>
      </c>
      <c r="O93" s="46"/>
      <c r="P93" s="48"/>
    </row>
    <row r="94" ht="21.6" spans="1:16">
      <c r="A94" s="15" t="s">
        <v>651</v>
      </c>
      <c r="B94" s="20" t="s">
        <v>719</v>
      </c>
      <c r="C94" s="21">
        <v>50000</v>
      </c>
      <c r="D94" s="22" t="s">
        <v>96</v>
      </c>
      <c r="E94" s="23" t="s">
        <v>49</v>
      </c>
      <c r="F94" s="24">
        <v>20181027</v>
      </c>
      <c r="G94" s="22" t="s">
        <v>96</v>
      </c>
      <c r="H94" s="25">
        <v>43251</v>
      </c>
      <c r="I94" s="42">
        <v>216</v>
      </c>
      <c r="J94" s="49">
        <v>4.35</v>
      </c>
      <c r="K94" s="44">
        <f t="shared" si="2"/>
        <v>1305</v>
      </c>
      <c r="L94" s="45"/>
      <c r="M94" s="46"/>
      <c r="N94" s="47">
        <v>1305</v>
      </c>
      <c r="O94" s="46"/>
      <c r="P94" s="48"/>
    </row>
    <row r="95" ht="21.6" spans="1:16">
      <c r="A95" s="15" t="s">
        <v>651</v>
      </c>
      <c r="B95" s="20" t="s">
        <v>720</v>
      </c>
      <c r="C95" s="21">
        <v>50000</v>
      </c>
      <c r="D95" s="22" t="s">
        <v>96</v>
      </c>
      <c r="E95" s="23" t="s">
        <v>49</v>
      </c>
      <c r="F95" s="24">
        <v>20181027</v>
      </c>
      <c r="G95" s="22" t="s">
        <v>96</v>
      </c>
      <c r="H95" s="25">
        <v>43251</v>
      </c>
      <c r="I95" s="42">
        <v>216</v>
      </c>
      <c r="J95" s="49">
        <v>4.35</v>
      </c>
      <c r="K95" s="44">
        <f t="shared" si="2"/>
        <v>1305</v>
      </c>
      <c r="L95" s="45"/>
      <c r="M95" s="46"/>
      <c r="N95" s="47">
        <v>1305</v>
      </c>
      <c r="O95" s="46"/>
      <c r="P95" s="48"/>
    </row>
    <row r="96" ht="21.6" spans="1:16">
      <c r="A96" s="15" t="s">
        <v>651</v>
      </c>
      <c r="B96" s="20" t="s">
        <v>721</v>
      </c>
      <c r="C96" s="21">
        <v>30000</v>
      </c>
      <c r="D96" s="22" t="s">
        <v>111</v>
      </c>
      <c r="E96" s="23" t="s">
        <v>49</v>
      </c>
      <c r="F96" s="24">
        <v>20181031</v>
      </c>
      <c r="G96" s="22" t="s">
        <v>111</v>
      </c>
      <c r="H96" s="25">
        <v>43251</v>
      </c>
      <c r="I96" s="42">
        <v>212</v>
      </c>
      <c r="J96" s="49">
        <v>4.35</v>
      </c>
      <c r="K96" s="44">
        <f t="shared" si="2"/>
        <v>768.5</v>
      </c>
      <c r="L96" s="45">
        <f>VLOOKUP($B$2:$B$124,[1]最终版本!C$5:M$109,11,0)</f>
        <v>20171209</v>
      </c>
      <c r="M96" s="46"/>
      <c r="N96" s="47">
        <v>768.5</v>
      </c>
      <c r="O96" s="46"/>
      <c r="P96" s="48"/>
    </row>
    <row r="97" ht="21.6" spans="1:16">
      <c r="A97" s="56" t="s">
        <v>651</v>
      </c>
      <c r="B97" s="57" t="s">
        <v>722</v>
      </c>
      <c r="C97" s="58">
        <v>50000</v>
      </c>
      <c r="D97" s="59" t="s">
        <v>111</v>
      </c>
      <c r="E97" s="60" t="s">
        <v>49</v>
      </c>
      <c r="F97" s="61">
        <v>20181031</v>
      </c>
      <c r="G97" s="59" t="s">
        <v>111</v>
      </c>
      <c r="H97" s="62">
        <v>43218</v>
      </c>
      <c r="I97" s="68">
        <v>179</v>
      </c>
      <c r="J97" s="69">
        <v>4.35</v>
      </c>
      <c r="K97" s="70">
        <f t="shared" si="2"/>
        <v>1081.45833333333</v>
      </c>
      <c r="L97" s="71"/>
      <c r="M97" s="72"/>
      <c r="N97" s="73">
        <v>1081.45833333333</v>
      </c>
      <c r="O97" s="72"/>
      <c r="P97" s="48"/>
    </row>
    <row r="98" ht="21.6" spans="1:16">
      <c r="A98" s="56" t="s">
        <v>651</v>
      </c>
      <c r="B98" s="57" t="s">
        <v>722</v>
      </c>
      <c r="C98" s="58">
        <v>40000</v>
      </c>
      <c r="D98" s="59" t="s">
        <v>111</v>
      </c>
      <c r="E98" s="60" t="s">
        <v>49</v>
      </c>
      <c r="F98" s="61">
        <v>20181031</v>
      </c>
      <c r="G98" s="59">
        <v>43218</v>
      </c>
      <c r="H98" s="62">
        <v>43251</v>
      </c>
      <c r="I98" s="68">
        <v>33</v>
      </c>
      <c r="J98" s="69">
        <v>4.35</v>
      </c>
      <c r="K98" s="70">
        <f t="shared" si="2"/>
        <v>159.5</v>
      </c>
      <c r="L98" s="71"/>
      <c r="M98" s="72"/>
      <c r="N98" s="73">
        <v>159.5</v>
      </c>
      <c r="O98" s="72"/>
      <c r="P98" s="48"/>
    </row>
    <row r="99" ht="21.6" spans="1:16">
      <c r="A99" s="15" t="s">
        <v>651</v>
      </c>
      <c r="B99" s="20" t="s">
        <v>724</v>
      </c>
      <c r="C99" s="21">
        <v>30000</v>
      </c>
      <c r="D99" s="22" t="s">
        <v>111</v>
      </c>
      <c r="E99" s="23" t="s">
        <v>49</v>
      </c>
      <c r="F99" s="24">
        <v>20181031</v>
      </c>
      <c r="G99" s="22" t="s">
        <v>111</v>
      </c>
      <c r="H99" s="25">
        <v>43251</v>
      </c>
      <c r="I99" s="42">
        <v>212</v>
      </c>
      <c r="J99" s="49">
        <v>4.35</v>
      </c>
      <c r="K99" s="44">
        <f t="shared" si="2"/>
        <v>768.5</v>
      </c>
      <c r="L99" s="45"/>
      <c r="M99" s="46"/>
      <c r="N99" s="47">
        <v>768.5</v>
      </c>
      <c r="O99" s="46"/>
      <c r="P99" s="48"/>
    </row>
    <row r="100" ht="21.6" spans="1:16">
      <c r="A100" s="15" t="s">
        <v>651</v>
      </c>
      <c r="B100" s="20" t="s">
        <v>725</v>
      </c>
      <c r="C100" s="21">
        <v>50000</v>
      </c>
      <c r="D100" s="22" t="s">
        <v>111</v>
      </c>
      <c r="E100" s="23" t="s">
        <v>49</v>
      </c>
      <c r="F100" s="24">
        <v>20181031</v>
      </c>
      <c r="G100" s="22" t="s">
        <v>111</v>
      </c>
      <c r="H100" s="25">
        <v>43251</v>
      </c>
      <c r="I100" s="42">
        <v>212</v>
      </c>
      <c r="J100" s="49">
        <v>4.35</v>
      </c>
      <c r="K100" s="44">
        <f t="shared" si="2"/>
        <v>1280.83333333333</v>
      </c>
      <c r="L100" s="45"/>
      <c r="M100" s="46"/>
      <c r="N100" s="47">
        <v>1280.83333333333</v>
      </c>
      <c r="O100" s="46"/>
      <c r="P100" s="48"/>
    </row>
    <row r="101" ht="21.6" spans="1:16">
      <c r="A101" s="15" t="s">
        <v>651</v>
      </c>
      <c r="B101" s="20" t="s">
        <v>726</v>
      </c>
      <c r="C101" s="21">
        <v>30000</v>
      </c>
      <c r="D101" s="22" t="s">
        <v>117</v>
      </c>
      <c r="E101" s="23" t="s">
        <v>49</v>
      </c>
      <c r="F101" s="24">
        <v>20181101</v>
      </c>
      <c r="G101" s="22" t="s">
        <v>117</v>
      </c>
      <c r="H101" s="25">
        <v>43251</v>
      </c>
      <c r="I101" s="42">
        <v>211</v>
      </c>
      <c r="J101" s="49">
        <v>4.35</v>
      </c>
      <c r="K101" s="44">
        <f t="shared" si="2"/>
        <v>764.875</v>
      </c>
      <c r="L101" s="45"/>
      <c r="M101" s="46"/>
      <c r="N101" s="47">
        <v>764.875</v>
      </c>
      <c r="O101" s="46"/>
      <c r="P101" s="48"/>
    </row>
    <row r="102" ht="21.6" spans="1:16">
      <c r="A102" s="15" t="s">
        <v>651</v>
      </c>
      <c r="B102" s="20" t="s">
        <v>727</v>
      </c>
      <c r="C102" s="21">
        <v>30000</v>
      </c>
      <c r="D102" s="22" t="s">
        <v>117</v>
      </c>
      <c r="E102" s="23" t="s">
        <v>49</v>
      </c>
      <c r="F102" s="24">
        <v>20181101</v>
      </c>
      <c r="G102" s="22" t="s">
        <v>117</v>
      </c>
      <c r="H102" s="25">
        <v>43251</v>
      </c>
      <c r="I102" s="42">
        <v>211</v>
      </c>
      <c r="J102" s="49">
        <v>4.35</v>
      </c>
      <c r="K102" s="44">
        <f t="shared" si="2"/>
        <v>764.875</v>
      </c>
      <c r="L102" s="45"/>
      <c r="M102" s="46"/>
      <c r="N102" s="47">
        <v>764.875</v>
      </c>
      <c r="O102" s="46"/>
      <c r="P102" s="48"/>
    </row>
    <row r="103" ht="21.6" spans="1:16">
      <c r="A103" s="15" t="s">
        <v>651</v>
      </c>
      <c r="B103" s="20" t="s">
        <v>728</v>
      </c>
      <c r="C103" s="21">
        <v>30000</v>
      </c>
      <c r="D103" s="22" t="s">
        <v>117</v>
      </c>
      <c r="E103" s="23" t="s">
        <v>49</v>
      </c>
      <c r="F103" s="24">
        <v>20181101</v>
      </c>
      <c r="G103" s="22" t="s">
        <v>117</v>
      </c>
      <c r="H103" s="25">
        <v>43251</v>
      </c>
      <c r="I103" s="42">
        <v>211</v>
      </c>
      <c r="J103" s="49">
        <v>4.35</v>
      </c>
      <c r="K103" s="44">
        <f t="shared" si="2"/>
        <v>764.875</v>
      </c>
      <c r="L103" s="45">
        <f>VLOOKUP($B$2:$B$124,[1]最终版本!C$5:M$109,11,0)</f>
        <v>20171209</v>
      </c>
      <c r="M103" s="46"/>
      <c r="N103" s="47">
        <v>764.875</v>
      </c>
      <c r="O103" s="46"/>
      <c r="P103" s="48"/>
    </row>
    <row r="104" ht="21.6" spans="1:16">
      <c r="A104" s="15" t="s">
        <v>651</v>
      </c>
      <c r="B104" s="20" t="s">
        <v>729</v>
      </c>
      <c r="C104" s="21">
        <v>50000</v>
      </c>
      <c r="D104" s="22" t="s">
        <v>117</v>
      </c>
      <c r="E104" s="23" t="s">
        <v>49</v>
      </c>
      <c r="F104" s="24">
        <v>20181101</v>
      </c>
      <c r="G104" s="22" t="s">
        <v>117</v>
      </c>
      <c r="H104" s="25">
        <v>43251</v>
      </c>
      <c r="I104" s="42">
        <v>211</v>
      </c>
      <c r="J104" s="49">
        <v>4.35</v>
      </c>
      <c r="K104" s="44">
        <f t="shared" si="2"/>
        <v>1274.79166666667</v>
      </c>
      <c r="L104" s="45"/>
      <c r="M104" s="46"/>
      <c r="N104" s="47">
        <v>1274.79166666667</v>
      </c>
      <c r="O104" s="46"/>
      <c r="P104" s="48"/>
    </row>
    <row r="105" ht="21.6" spans="1:16">
      <c r="A105" s="15" t="s">
        <v>651</v>
      </c>
      <c r="B105" s="20" t="s">
        <v>730</v>
      </c>
      <c r="C105" s="21">
        <v>30000</v>
      </c>
      <c r="D105" s="22" t="s">
        <v>123</v>
      </c>
      <c r="E105" s="23" t="s">
        <v>49</v>
      </c>
      <c r="F105" s="24">
        <v>20181102</v>
      </c>
      <c r="G105" s="22" t="s">
        <v>123</v>
      </c>
      <c r="H105" s="25">
        <v>43251</v>
      </c>
      <c r="I105" s="42">
        <v>210</v>
      </c>
      <c r="J105" s="49">
        <v>4.35</v>
      </c>
      <c r="K105" s="44">
        <f t="shared" si="2"/>
        <v>761.25</v>
      </c>
      <c r="L105" s="45"/>
      <c r="M105" s="46"/>
      <c r="N105" s="47">
        <v>761.25</v>
      </c>
      <c r="O105" s="46"/>
      <c r="P105" s="48"/>
    </row>
    <row r="106" ht="21.6" spans="1:16">
      <c r="A106" s="15" t="s">
        <v>651</v>
      </c>
      <c r="B106" s="20" t="s">
        <v>731</v>
      </c>
      <c r="C106" s="21">
        <v>50000</v>
      </c>
      <c r="D106" s="22" t="s">
        <v>123</v>
      </c>
      <c r="E106" s="23" t="s">
        <v>49</v>
      </c>
      <c r="F106" s="24">
        <v>20181102</v>
      </c>
      <c r="G106" s="22" t="s">
        <v>123</v>
      </c>
      <c r="H106" s="25">
        <v>43251</v>
      </c>
      <c r="I106" s="42">
        <v>210</v>
      </c>
      <c r="J106" s="49">
        <v>4.35</v>
      </c>
      <c r="K106" s="44">
        <f t="shared" si="2"/>
        <v>1268.75</v>
      </c>
      <c r="L106" s="45"/>
      <c r="M106" s="46"/>
      <c r="N106" s="47">
        <v>1268.75</v>
      </c>
      <c r="O106" s="46"/>
      <c r="P106" s="48"/>
    </row>
    <row r="107" ht="21.6" spans="1:16">
      <c r="A107" s="26" t="s">
        <v>651</v>
      </c>
      <c r="B107" s="27" t="s">
        <v>732</v>
      </c>
      <c r="C107" s="28">
        <v>50000</v>
      </c>
      <c r="D107" s="29" t="s">
        <v>733</v>
      </c>
      <c r="E107" s="30" t="s">
        <v>49</v>
      </c>
      <c r="F107" s="31">
        <v>20181109</v>
      </c>
      <c r="G107" s="29">
        <v>43055</v>
      </c>
      <c r="H107" s="32">
        <v>43251</v>
      </c>
      <c r="I107" s="50">
        <v>196</v>
      </c>
      <c r="J107" s="51">
        <v>4.35</v>
      </c>
      <c r="K107" s="52">
        <f>C107*I107*J107/36000+O107</f>
        <v>1181.61666666667</v>
      </c>
      <c r="L107" s="53"/>
      <c r="M107" s="54"/>
      <c r="N107" s="55">
        <v>1184.16666666667</v>
      </c>
      <c r="O107" s="54">
        <v>-2.55</v>
      </c>
      <c r="P107" s="48"/>
    </row>
    <row r="108" ht="21.6" spans="1:16">
      <c r="A108" s="26" t="s">
        <v>651</v>
      </c>
      <c r="B108" s="27" t="s">
        <v>734</v>
      </c>
      <c r="C108" s="28">
        <v>30000</v>
      </c>
      <c r="D108" s="29" t="s">
        <v>139</v>
      </c>
      <c r="E108" s="30" t="s">
        <v>49</v>
      </c>
      <c r="F108" s="31">
        <v>20181110</v>
      </c>
      <c r="G108" s="29">
        <v>43079</v>
      </c>
      <c r="H108" s="32">
        <v>43251</v>
      </c>
      <c r="I108" s="50">
        <v>172</v>
      </c>
      <c r="J108" s="51">
        <v>4.35</v>
      </c>
      <c r="K108" s="52">
        <f>C108*I108*J108/36000-O108</f>
        <v>587.25</v>
      </c>
      <c r="L108" s="53"/>
      <c r="M108" s="54"/>
      <c r="N108" s="55">
        <v>623.5</v>
      </c>
      <c r="O108" s="54">
        <v>36.25</v>
      </c>
      <c r="P108" s="48"/>
    </row>
    <row r="109" ht="21.6" spans="1:16">
      <c r="A109" s="15" t="s">
        <v>651</v>
      </c>
      <c r="B109" s="20" t="s">
        <v>735</v>
      </c>
      <c r="C109" s="21">
        <v>30000</v>
      </c>
      <c r="D109" s="22" t="s">
        <v>139</v>
      </c>
      <c r="E109" s="23" t="s">
        <v>49</v>
      </c>
      <c r="F109" s="24">
        <v>20181110</v>
      </c>
      <c r="G109" s="22" t="s">
        <v>139</v>
      </c>
      <c r="H109" s="25">
        <v>43251</v>
      </c>
      <c r="I109" s="42">
        <v>202</v>
      </c>
      <c r="J109" s="49">
        <v>4.35</v>
      </c>
      <c r="K109" s="44">
        <f t="shared" si="2"/>
        <v>732.25</v>
      </c>
      <c r="L109" s="45">
        <f>VLOOKUP($B$2:$B$124,[1]最终版本!C$5:M$109,11,0)</f>
        <v>20171209</v>
      </c>
      <c r="M109" s="46"/>
      <c r="N109" s="47">
        <v>732.25</v>
      </c>
      <c r="O109" s="46"/>
      <c r="P109" s="48"/>
    </row>
    <row r="110" ht="21.6" spans="1:16">
      <c r="A110" s="15" t="s">
        <v>651</v>
      </c>
      <c r="B110" s="20" t="s">
        <v>736</v>
      </c>
      <c r="C110" s="21">
        <v>30000</v>
      </c>
      <c r="D110" s="22" t="s">
        <v>139</v>
      </c>
      <c r="E110" s="23" t="s">
        <v>49</v>
      </c>
      <c r="F110" s="24">
        <v>20181110</v>
      </c>
      <c r="G110" s="22" t="s">
        <v>139</v>
      </c>
      <c r="H110" s="25">
        <v>43251</v>
      </c>
      <c r="I110" s="42">
        <v>202</v>
      </c>
      <c r="J110" s="49">
        <v>4.35</v>
      </c>
      <c r="K110" s="44">
        <f t="shared" si="2"/>
        <v>732.25</v>
      </c>
      <c r="L110" s="45"/>
      <c r="M110" s="46"/>
      <c r="N110" s="47">
        <v>732.25</v>
      </c>
      <c r="O110" s="46"/>
      <c r="P110" s="48"/>
    </row>
    <row r="111" ht="21.6" spans="1:16">
      <c r="A111" s="15" t="s">
        <v>651</v>
      </c>
      <c r="B111" s="20" t="s">
        <v>737</v>
      </c>
      <c r="C111" s="21">
        <v>30000</v>
      </c>
      <c r="D111" s="22" t="s">
        <v>139</v>
      </c>
      <c r="E111" s="23" t="s">
        <v>49</v>
      </c>
      <c r="F111" s="24">
        <v>20181110</v>
      </c>
      <c r="G111" s="22" t="s">
        <v>139</v>
      </c>
      <c r="H111" s="25">
        <v>43251</v>
      </c>
      <c r="I111" s="42">
        <v>202</v>
      </c>
      <c r="J111" s="49">
        <v>4.35</v>
      </c>
      <c r="K111" s="44">
        <f t="shared" si="2"/>
        <v>732.25</v>
      </c>
      <c r="L111" s="45"/>
      <c r="M111" s="46"/>
      <c r="N111" s="47">
        <v>732.25</v>
      </c>
      <c r="O111" s="46"/>
      <c r="P111" s="48"/>
    </row>
    <row r="112" ht="21.6" spans="1:16">
      <c r="A112" s="15" t="s">
        <v>651</v>
      </c>
      <c r="B112" s="20" t="s">
        <v>738</v>
      </c>
      <c r="C112" s="21">
        <v>30000</v>
      </c>
      <c r="D112" s="22" t="s">
        <v>144</v>
      </c>
      <c r="E112" s="23" t="s">
        <v>49</v>
      </c>
      <c r="F112" s="24">
        <v>20181113</v>
      </c>
      <c r="G112" s="22" t="s">
        <v>144</v>
      </c>
      <c r="H112" s="25">
        <v>43251</v>
      </c>
      <c r="I112" s="42">
        <v>199</v>
      </c>
      <c r="J112" s="49">
        <v>4.35</v>
      </c>
      <c r="K112" s="44">
        <f t="shared" si="2"/>
        <v>721.375</v>
      </c>
      <c r="L112" s="45"/>
      <c r="M112" s="46"/>
      <c r="N112" s="47">
        <v>721.375</v>
      </c>
      <c r="O112" s="46"/>
      <c r="P112" s="48"/>
    </row>
    <row r="113" ht="21.6" spans="1:16">
      <c r="A113" s="15" t="s">
        <v>651</v>
      </c>
      <c r="B113" s="20" t="s">
        <v>739</v>
      </c>
      <c r="C113" s="21">
        <v>30000</v>
      </c>
      <c r="D113" s="22" t="s">
        <v>462</v>
      </c>
      <c r="E113" s="23" t="s">
        <v>49</v>
      </c>
      <c r="F113" s="24">
        <v>20181114</v>
      </c>
      <c r="G113" s="22" t="s">
        <v>462</v>
      </c>
      <c r="H113" s="25">
        <v>43251</v>
      </c>
      <c r="I113" s="42">
        <v>198</v>
      </c>
      <c r="J113" s="49">
        <v>4.35</v>
      </c>
      <c r="K113" s="44">
        <f t="shared" si="2"/>
        <v>717.75</v>
      </c>
      <c r="L113" s="45"/>
      <c r="M113" s="46"/>
      <c r="N113" s="47">
        <v>717.75</v>
      </c>
      <c r="O113" s="46"/>
      <c r="P113" s="48"/>
    </row>
    <row r="114" ht="21.6" spans="1:16">
      <c r="A114" s="15" t="s">
        <v>651</v>
      </c>
      <c r="B114" s="20" t="s">
        <v>740</v>
      </c>
      <c r="C114" s="21">
        <v>50000</v>
      </c>
      <c r="D114" s="22" t="s">
        <v>462</v>
      </c>
      <c r="E114" s="23" t="s">
        <v>49</v>
      </c>
      <c r="F114" s="24">
        <v>20181114</v>
      </c>
      <c r="G114" s="22" t="s">
        <v>462</v>
      </c>
      <c r="H114" s="25">
        <v>43251</v>
      </c>
      <c r="I114" s="42">
        <v>198</v>
      </c>
      <c r="J114" s="49">
        <v>4.35</v>
      </c>
      <c r="K114" s="44">
        <f t="shared" si="2"/>
        <v>1196.25</v>
      </c>
      <c r="L114" s="45"/>
      <c r="M114" s="46"/>
      <c r="N114" s="47">
        <v>1196.25</v>
      </c>
      <c r="O114" s="46"/>
      <c r="P114" s="48"/>
    </row>
    <row r="115" ht="21.6" spans="1:16">
      <c r="A115" s="15" t="s">
        <v>651</v>
      </c>
      <c r="B115" s="20" t="s">
        <v>741</v>
      </c>
      <c r="C115" s="21">
        <v>50000</v>
      </c>
      <c r="D115" s="22" t="s">
        <v>146</v>
      </c>
      <c r="E115" s="23" t="s">
        <v>49</v>
      </c>
      <c r="F115" s="24">
        <v>20181115</v>
      </c>
      <c r="G115" s="22" t="s">
        <v>146</v>
      </c>
      <c r="H115" s="25">
        <v>43251</v>
      </c>
      <c r="I115" s="42">
        <v>197</v>
      </c>
      <c r="J115" s="49">
        <v>4.35</v>
      </c>
      <c r="K115" s="44">
        <f t="shared" si="2"/>
        <v>1190.20833333333</v>
      </c>
      <c r="L115" s="45"/>
      <c r="M115" s="46"/>
      <c r="N115" s="47">
        <v>1190.20833333333</v>
      </c>
      <c r="O115" s="46"/>
      <c r="P115" s="48"/>
    </row>
    <row r="116" ht="21.6" spans="1:16">
      <c r="A116" s="15" t="s">
        <v>651</v>
      </c>
      <c r="B116" s="20" t="s">
        <v>742</v>
      </c>
      <c r="C116" s="21">
        <v>30000</v>
      </c>
      <c r="D116" s="22" t="s">
        <v>466</v>
      </c>
      <c r="E116" s="23" t="s">
        <v>49</v>
      </c>
      <c r="F116" s="24">
        <v>20181119</v>
      </c>
      <c r="G116" s="22" t="s">
        <v>466</v>
      </c>
      <c r="H116" s="25">
        <v>43251</v>
      </c>
      <c r="I116" s="42">
        <v>193</v>
      </c>
      <c r="J116" s="49">
        <v>4.35</v>
      </c>
      <c r="K116" s="44">
        <f t="shared" si="2"/>
        <v>699.625</v>
      </c>
      <c r="L116" s="45"/>
      <c r="M116" s="46"/>
      <c r="N116" s="47">
        <v>699.625</v>
      </c>
      <c r="O116" s="46"/>
      <c r="P116" s="48"/>
    </row>
    <row r="117" ht="21.6" spans="1:16">
      <c r="A117" s="15" t="s">
        <v>651</v>
      </c>
      <c r="B117" s="20" t="s">
        <v>743</v>
      </c>
      <c r="C117" s="21">
        <v>30000</v>
      </c>
      <c r="D117" s="22" t="s">
        <v>466</v>
      </c>
      <c r="E117" s="23" t="s">
        <v>49</v>
      </c>
      <c r="F117" s="24">
        <v>20181119</v>
      </c>
      <c r="G117" s="22" t="s">
        <v>466</v>
      </c>
      <c r="H117" s="25">
        <v>43251</v>
      </c>
      <c r="I117" s="42">
        <v>193</v>
      </c>
      <c r="J117" s="49">
        <v>4.35</v>
      </c>
      <c r="K117" s="44">
        <f t="shared" si="2"/>
        <v>699.625</v>
      </c>
      <c r="L117" s="45"/>
      <c r="M117" s="46"/>
      <c r="N117" s="47">
        <v>699.625</v>
      </c>
      <c r="O117" s="46"/>
      <c r="P117" s="48"/>
    </row>
    <row r="118" ht="21.6" spans="1:16">
      <c r="A118" s="15" t="s">
        <v>651</v>
      </c>
      <c r="B118" s="20" t="s">
        <v>744</v>
      </c>
      <c r="C118" s="21">
        <v>30000</v>
      </c>
      <c r="D118" s="22" t="s">
        <v>302</v>
      </c>
      <c r="E118" s="23" t="s">
        <v>49</v>
      </c>
      <c r="F118" s="24">
        <v>20181120</v>
      </c>
      <c r="G118" s="22" t="s">
        <v>302</v>
      </c>
      <c r="H118" s="25">
        <v>43251</v>
      </c>
      <c r="I118" s="42">
        <v>192</v>
      </c>
      <c r="J118" s="49">
        <v>4.35</v>
      </c>
      <c r="K118" s="44">
        <f t="shared" si="2"/>
        <v>696</v>
      </c>
      <c r="L118" s="45"/>
      <c r="M118" s="46"/>
      <c r="N118" s="47">
        <v>696</v>
      </c>
      <c r="O118" s="46"/>
      <c r="P118" s="48"/>
    </row>
    <row r="119" ht="21.6" spans="1:16">
      <c r="A119" s="15" t="s">
        <v>651</v>
      </c>
      <c r="B119" s="20" t="s">
        <v>745</v>
      </c>
      <c r="C119" s="21">
        <v>30000</v>
      </c>
      <c r="D119" s="22" t="s">
        <v>302</v>
      </c>
      <c r="E119" s="23" t="s">
        <v>49</v>
      </c>
      <c r="F119" s="24">
        <v>20181120</v>
      </c>
      <c r="G119" s="22" t="s">
        <v>302</v>
      </c>
      <c r="H119" s="25">
        <v>43251</v>
      </c>
      <c r="I119" s="42">
        <v>192</v>
      </c>
      <c r="J119" s="49">
        <v>4.35</v>
      </c>
      <c r="K119" s="44">
        <f t="shared" si="2"/>
        <v>696</v>
      </c>
      <c r="L119" s="45">
        <f>VLOOKUP($B$2:$B$124,[1]最终版本!C$5:M$109,11,0)</f>
        <v>20171209</v>
      </c>
      <c r="M119" s="46"/>
      <c r="N119" s="47">
        <v>696</v>
      </c>
      <c r="O119" s="46"/>
      <c r="P119" s="48"/>
    </row>
    <row r="120" ht="21.6" spans="1:16">
      <c r="A120" s="15" t="s">
        <v>651</v>
      </c>
      <c r="B120" s="20" t="s">
        <v>746</v>
      </c>
      <c r="C120" s="21">
        <v>30000</v>
      </c>
      <c r="D120" s="22" t="s">
        <v>302</v>
      </c>
      <c r="E120" s="23" t="s">
        <v>49</v>
      </c>
      <c r="F120" s="24">
        <v>20181120</v>
      </c>
      <c r="G120" s="22" t="s">
        <v>302</v>
      </c>
      <c r="H120" s="25">
        <v>43251</v>
      </c>
      <c r="I120" s="42">
        <v>192</v>
      </c>
      <c r="J120" s="49">
        <v>4.35</v>
      </c>
      <c r="K120" s="44">
        <f t="shared" si="2"/>
        <v>696</v>
      </c>
      <c r="L120" s="45"/>
      <c r="M120" s="46"/>
      <c r="N120" s="47">
        <v>696</v>
      </c>
      <c r="O120" s="46"/>
      <c r="P120" s="48"/>
    </row>
    <row r="121" ht="21.6" spans="1:16">
      <c r="A121" s="15" t="s">
        <v>651</v>
      </c>
      <c r="B121" s="20" t="s">
        <v>747</v>
      </c>
      <c r="C121" s="21">
        <v>30000</v>
      </c>
      <c r="D121" s="22" t="s">
        <v>302</v>
      </c>
      <c r="E121" s="23" t="s">
        <v>49</v>
      </c>
      <c r="F121" s="24">
        <v>20181120</v>
      </c>
      <c r="G121" s="22" t="s">
        <v>302</v>
      </c>
      <c r="H121" s="25">
        <v>43251</v>
      </c>
      <c r="I121" s="42">
        <v>192</v>
      </c>
      <c r="J121" s="49">
        <v>4.35</v>
      </c>
      <c r="K121" s="44">
        <f t="shared" si="2"/>
        <v>696</v>
      </c>
      <c r="L121" s="45"/>
      <c r="M121" s="46"/>
      <c r="N121" s="47">
        <v>696</v>
      </c>
      <c r="O121" s="46"/>
      <c r="P121" s="48"/>
    </row>
    <row r="122" ht="21.6" spans="1:16">
      <c r="A122" s="15" t="s">
        <v>651</v>
      </c>
      <c r="B122" s="20" t="s">
        <v>748</v>
      </c>
      <c r="C122" s="21">
        <v>50000</v>
      </c>
      <c r="D122" s="22" t="s">
        <v>302</v>
      </c>
      <c r="E122" s="23" t="s">
        <v>49</v>
      </c>
      <c r="F122" s="24">
        <v>20181120</v>
      </c>
      <c r="G122" s="22" t="s">
        <v>302</v>
      </c>
      <c r="H122" s="25">
        <v>43251</v>
      </c>
      <c r="I122" s="42">
        <v>192</v>
      </c>
      <c r="J122" s="49">
        <v>4.35</v>
      </c>
      <c r="K122" s="44">
        <f t="shared" si="2"/>
        <v>1160</v>
      </c>
      <c r="L122" s="45"/>
      <c r="M122" s="46"/>
      <c r="N122" s="47">
        <v>1160</v>
      </c>
      <c r="O122" s="46"/>
      <c r="P122" s="48"/>
    </row>
    <row r="123" ht="21.6" spans="1:16">
      <c r="A123" s="15" t="s">
        <v>651</v>
      </c>
      <c r="B123" s="20" t="s">
        <v>749</v>
      </c>
      <c r="C123" s="21">
        <v>30000</v>
      </c>
      <c r="D123" s="22" t="s">
        <v>156</v>
      </c>
      <c r="E123" s="23" t="s">
        <v>49</v>
      </c>
      <c r="F123" s="24">
        <v>20181121</v>
      </c>
      <c r="G123" s="22" t="s">
        <v>156</v>
      </c>
      <c r="H123" s="25">
        <v>43251</v>
      </c>
      <c r="I123" s="42">
        <v>191</v>
      </c>
      <c r="J123" s="49">
        <v>4.35</v>
      </c>
      <c r="K123" s="44">
        <f t="shared" si="2"/>
        <v>692.375</v>
      </c>
      <c r="L123" s="45">
        <f>VLOOKUP($B$2:$B$124,[1]最终版本!C$5:M$109,11,0)</f>
        <v>20171209</v>
      </c>
      <c r="M123" s="46"/>
      <c r="N123" s="47">
        <v>692.375</v>
      </c>
      <c r="O123" s="46"/>
      <c r="P123" s="48"/>
    </row>
    <row r="124" ht="21.6" spans="1:16">
      <c r="A124" s="15" t="s">
        <v>651</v>
      </c>
      <c r="B124" s="20" t="s">
        <v>750</v>
      </c>
      <c r="C124" s="21">
        <v>30000</v>
      </c>
      <c r="D124" s="22" t="s">
        <v>156</v>
      </c>
      <c r="E124" s="23" t="s">
        <v>49</v>
      </c>
      <c r="F124" s="24">
        <v>20181121</v>
      </c>
      <c r="G124" s="22" t="s">
        <v>156</v>
      </c>
      <c r="H124" s="25">
        <v>43251</v>
      </c>
      <c r="I124" s="42">
        <v>191</v>
      </c>
      <c r="J124" s="49">
        <v>4.35</v>
      </c>
      <c r="K124" s="44">
        <f t="shared" si="2"/>
        <v>692.375</v>
      </c>
      <c r="L124" s="45"/>
      <c r="M124" s="46"/>
      <c r="N124" s="47">
        <v>692.375</v>
      </c>
      <c r="O124" s="46"/>
      <c r="P124" s="48"/>
    </row>
    <row r="125" ht="21.6" spans="1:16">
      <c r="A125" s="15" t="s">
        <v>651</v>
      </c>
      <c r="B125" s="20" t="s">
        <v>751</v>
      </c>
      <c r="C125" s="21">
        <v>30000</v>
      </c>
      <c r="D125" s="22" t="s">
        <v>158</v>
      </c>
      <c r="E125" s="23" t="s">
        <v>49</v>
      </c>
      <c r="F125" s="24">
        <v>20181122</v>
      </c>
      <c r="G125" s="22" t="s">
        <v>158</v>
      </c>
      <c r="H125" s="25">
        <v>43251</v>
      </c>
      <c r="I125" s="42">
        <v>190</v>
      </c>
      <c r="J125" s="49">
        <v>4.35</v>
      </c>
      <c r="K125" s="44">
        <f t="shared" si="2"/>
        <v>688.75</v>
      </c>
      <c r="L125" s="45"/>
      <c r="M125" s="46"/>
      <c r="N125" s="47">
        <v>688.75</v>
      </c>
      <c r="O125" s="46"/>
      <c r="P125" s="48"/>
    </row>
    <row r="126" spans="1:16">
      <c r="A126" s="15" t="s">
        <v>651</v>
      </c>
      <c r="B126" s="63" t="s">
        <v>752</v>
      </c>
      <c r="C126" s="64">
        <v>30000</v>
      </c>
      <c r="D126" s="25">
        <v>43122</v>
      </c>
      <c r="E126" s="23" t="s">
        <v>49</v>
      </c>
      <c r="F126" s="24">
        <v>20190122</v>
      </c>
      <c r="G126" s="25">
        <v>43122</v>
      </c>
      <c r="H126" s="25">
        <v>43251</v>
      </c>
      <c r="I126" s="42">
        <v>129</v>
      </c>
      <c r="J126" s="49">
        <v>4.35</v>
      </c>
      <c r="K126" s="44">
        <f t="shared" si="2"/>
        <v>467.625</v>
      </c>
      <c r="L126" s="45"/>
      <c r="M126" s="46"/>
      <c r="N126" s="47">
        <v>467.625</v>
      </c>
      <c r="O126" s="46"/>
      <c r="P126" s="48"/>
    </row>
    <row r="127" spans="1:16">
      <c r="A127" s="15" t="s">
        <v>651</v>
      </c>
      <c r="B127" s="63" t="s">
        <v>753</v>
      </c>
      <c r="C127" s="64">
        <v>50000</v>
      </c>
      <c r="D127" s="25">
        <v>43174</v>
      </c>
      <c r="E127" s="23" t="s">
        <v>31</v>
      </c>
      <c r="F127" s="24">
        <v>20200315</v>
      </c>
      <c r="G127" s="25">
        <v>43174</v>
      </c>
      <c r="H127" s="25">
        <v>43251</v>
      </c>
      <c r="I127" s="42">
        <v>77</v>
      </c>
      <c r="J127" s="49">
        <v>4.35</v>
      </c>
      <c r="K127" s="44">
        <f t="shared" si="2"/>
        <v>465.208333333333</v>
      </c>
      <c r="L127" s="45"/>
      <c r="M127" s="46"/>
      <c r="N127" s="47">
        <v>465.208333333333</v>
      </c>
      <c r="O127" s="46"/>
      <c r="P127" s="48"/>
    </row>
    <row r="128" spans="1:11">
      <c r="A128" s="65"/>
      <c r="B128" s="65"/>
      <c r="C128" s="65"/>
      <c r="D128" s="65"/>
      <c r="E128" s="65"/>
      <c r="F128" s="65"/>
      <c r="G128" s="65"/>
      <c r="H128" s="65"/>
      <c r="I128" s="65"/>
      <c r="J128" s="65"/>
      <c r="K128" s="65"/>
    </row>
  </sheetData>
  <autoFilter ref="A2:O127"/>
  <mergeCells count="1">
    <mergeCell ref="A1:O1"/>
  </mergeCells>
  <pageMargins left="0.699305555555556" right="0.699305555555556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G3" sqref="G3"/>
    </sheetView>
  </sheetViews>
  <sheetFormatPr defaultColWidth="9" defaultRowHeight="14.4" outlineLevelCol="7"/>
  <cols>
    <col min="1" max="1" width="28.3796296296296" customWidth="1"/>
    <col min="2" max="4" width="20" customWidth="1"/>
    <col min="5" max="5" width="13.5" customWidth="1"/>
    <col min="6" max="6" width="17" customWidth="1"/>
    <col min="7" max="7" width="12.8796296296296"/>
  </cols>
  <sheetData>
    <row r="1" ht="75.75" customHeight="1" spans="1:4">
      <c r="A1" s="1" t="s">
        <v>763</v>
      </c>
      <c r="B1" s="1"/>
      <c r="C1" s="2"/>
      <c r="D1" s="2"/>
    </row>
    <row r="2" ht="44.25" customHeight="1" spans="1:4">
      <c r="A2" s="3" t="s">
        <v>1</v>
      </c>
      <c r="B2" s="3" t="s">
        <v>764</v>
      </c>
      <c r="C2" s="3" t="s">
        <v>765</v>
      </c>
      <c r="D2" s="3" t="s">
        <v>766</v>
      </c>
    </row>
    <row r="3" ht="48" customHeight="1" spans="1:8">
      <c r="A3" s="4" t="s">
        <v>6</v>
      </c>
      <c r="B3" s="4">
        <v>108</v>
      </c>
      <c r="C3" s="5">
        <v>108</v>
      </c>
      <c r="D3" s="6">
        <v>89543.71</v>
      </c>
      <c r="E3">
        <v>108</v>
      </c>
      <c r="F3">
        <v>93505.72</v>
      </c>
      <c r="G3">
        <f>F3-D3</f>
        <v>3962.00999999999</v>
      </c>
      <c r="H3" t="s">
        <v>767</v>
      </c>
    </row>
    <row r="4" ht="48" customHeight="1" spans="1:8">
      <c r="A4" s="4" t="s">
        <v>7</v>
      </c>
      <c r="B4" s="4">
        <v>99</v>
      </c>
      <c r="C4" s="5">
        <v>99</v>
      </c>
      <c r="D4" s="6">
        <v>66788.01</v>
      </c>
      <c r="E4">
        <v>99</v>
      </c>
      <c r="F4">
        <v>66788.01</v>
      </c>
      <c r="G4">
        <f>F4-D4</f>
        <v>0</v>
      </c>
      <c r="H4" t="s">
        <v>768</v>
      </c>
    </row>
    <row r="5" ht="48" customHeight="1" spans="1:8">
      <c r="A5" s="4" t="s">
        <v>8</v>
      </c>
      <c r="B5" s="4">
        <v>78</v>
      </c>
      <c r="C5" s="5">
        <v>78</v>
      </c>
      <c r="D5" s="7">
        <v>57621.91</v>
      </c>
      <c r="E5">
        <v>78</v>
      </c>
      <c r="F5">
        <v>57621.91</v>
      </c>
      <c r="G5">
        <f>F5-D5</f>
        <v>0</v>
      </c>
      <c r="H5" t="s">
        <v>769</v>
      </c>
    </row>
    <row r="6" ht="48" customHeight="1" spans="1:6">
      <c r="A6" s="4" t="s">
        <v>10</v>
      </c>
      <c r="B6" s="4">
        <v>52</v>
      </c>
      <c r="C6" s="5">
        <v>52</v>
      </c>
      <c r="D6" s="7">
        <v>61223.64</v>
      </c>
      <c r="F6">
        <v>61223.64</v>
      </c>
    </row>
    <row r="7" ht="48" customHeight="1" spans="1:4">
      <c r="A7" s="4" t="s">
        <v>9</v>
      </c>
      <c r="B7" s="4">
        <v>11</v>
      </c>
      <c r="C7" s="5">
        <v>11</v>
      </c>
      <c r="D7" s="8">
        <v>8406.36</v>
      </c>
    </row>
    <row r="8" ht="48" customHeight="1" spans="1:8">
      <c r="A8" s="4" t="s">
        <v>11</v>
      </c>
      <c r="B8" s="4">
        <v>122</v>
      </c>
      <c r="C8" s="5">
        <v>122</v>
      </c>
      <c r="D8" s="7">
        <v>105413.49</v>
      </c>
      <c r="E8">
        <v>124</v>
      </c>
      <c r="F8">
        <f>'[3]终稿 '!$K$94+[4]村总表!$J$37</f>
        <v>106766.941111111</v>
      </c>
      <c r="G8">
        <f>F8-D8</f>
        <v>1353.45111111119</v>
      </c>
      <c r="H8" t="s">
        <v>770</v>
      </c>
    </row>
    <row r="9" ht="48" customHeight="1" spans="1:4">
      <c r="A9" s="4" t="s">
        <v>771</v>
      </c>
      <c r="B9" s="9">
        <f>SUM(B3:B8)</f>
        <v>470</v>
      </c>
      <c r="C9" s="9">
        <f>SUM(C3:C8)</f>
        <v>470</v>
      </c>
      <c r="D9" s="10">
        <f>SUM(D3:D8)</f>
        <v>388997.12</v>
      </c>
    </row>
  </sheetData>
  <mergeCells count="1">
    <mergeCell ref="A1:D1"/>
  </mergeCells>
  <pageMargins left="0.699305555555556" right="0.699305555555556" top="0.75" bottom="0.75" header="0.3" footer="0.3"/>
  <pageSetup paperSize="9" orientation="portrait" horizontalDpi="2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汇总表</vt:lpstr>
      <vt:lpstr>汇总明细表</vt:lpstr>
      <vt:lpstr>广兴</vt:lpstr>
      <vt:lpstr>许市</vt:lpstr>
      <vt:lpstr>采桑湖</vt:lpstr>
      <vt:lpstr>钱粮湖</vt:lpstr>
      <vt:lpstr>良心堡</vt:lpstr>
      <vt:lpstr>君山柳林</vt:lpstr>
      <vt:lpstr>作废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2006-09-13T11:21:00Z</dcterms:created>
  <cp:lastPrinted>2018-09-26T07:46:00Z</cp:lastPrinted>
  <dcterms:modified xsi:type="dcterms:W3CDTF">2018-10-09T08:30:23Z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